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ieszkawisniowska-szurlej/Desktop/Validacja PASE/Do wysłania/"/>
    </mc:Choice>
  </mc:AlternateContent>
  <xr:revisionPtr revIDLastSave="0" documentId="8_{F584D2E0-8C02-5845-B47E-97CFD2B6D582}" xr6:coauthVersionLast="45" xr6:coauthVersionMax="45" xr10:uidLastSave="{00000000-0000-0000-0000-000000000000}"/>
  <bookViews>
    <workbookView xWindow="0" yWindow="0" windowWidth="33600" windowHeight="21000" activeTab="1" xr2:uid="{00000000-000D-0000-FFFF-FFFF00000000}"/>
  </bookViews>
  <sheets>
    <sheet name="LEGENDA" sheetId="2" r:id="rId1"/>
    <sheet name="Arkusz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T2" i="1" l="1"/>
  <c r="BT3" i="1" l="1"/>
  <c r="BT4" i="1"/>
  <c r="BT5" i="1"/>
  <c r="BT6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T46" i="1"/>
  <c r="BT47" i="1"/>
  <c r="BT48" i="1"/>
  <c r="BT49" i="1"/>
  <c r="BT50" i="1"/>
  <c r="BT51" i="1"/>
  <c r="BT52" i="1"/>
  <c r="BT53" i="1"/>
  <c r="BT54" i="1"/>
  <c r="BT55" i="1"/>
  <c r="BT56" i="1"/>
  <c r="BT57" i="1"/>
  <c r="BT58" i="1"/>
  <c r="BT59" i="1"/>
  <c r="BT60" i="1"/>
  <c r="BT61" i="1"/>
  <c r="BT62" i="1"/>
  <c r="BT63" i="1"/>
  <c r="BT64" i="1"/>
  <c r="BT65" i="1"/>
  <c r="BT66" i="1"/>
  <c r="BT67" i="1"/>
  <c r="BT68" i="1"/>
  <c r="BT69" i="1"/>
  <c r="BT70" i="1"/>
  <c r="BT71" i="1"/>
  <c r="BT72" i="1"/>
  <c r="BT73" i="1"/>
  <c r="BT74" i="1"/>
  <c r="BT75" i="1"/>
  <c r="BT76" i="1"/>
  <c r="BT77" i="1"/>
  <c r="BT78" i="1"/>
  <c r="BT79" i="1"/>
  <c r="BT80" i="1"/>
  <c r="BT81" i="1"/>
  <c r="BT82" i="1"/>
  <c r="BT83" i="1"/>
  <c r="BT84" i="1"/>
  <c r="BT85" i="1"/>
  <c r="BT86" i="1"/>
  <c r="BT87" i="1"/>
  <c r="BT88" i="1"/>
  <c r="BT89" i="1"/>
  <c r="BT90" i="1"/>
  <c r="BT91" i="1"/>
  <c r="BT92" i="1"/>
  <c r="BT93" i="1"/>
  <c r="BT94" i="1"/>
  <c r="BT95" i="1"/>
  <c r="BT96" i="1"/>
  <c r="BT97" i="1"/>
  <c r="BT98" i="1"/>
  <c r="BT99" i="1"/>
  <c r="BT100" i="1"/>
  <c r="BT101" i="1"/>
  <c r="BT102" i="1"/>
  <c r="BT103" i="1"/>
  <c r="BT104" i="1"/>
  <c r="BT105" i="1"/>
  <c r="BT106" i="1"/>
  <c r="BT107" i="1"/>
  <c r="BT108" i="1"/>
  <c r="BT109" i="1"/>
  <c r="BT110" i="1"/>
  <c r="BT111" i="1"/>
  <c r="BT112" i="1"/>
  <c r="BT113" i="1"/>
  <c r="BT114" i="1"/>
  <c r="BT115" i="1"/>
  <c r="BT116" i="1"/>
  <c r="BG89" i="1"/>
  <c r="BG112" i="1"/>
  <c r="BG113" i="1"/>
  <c r="CK2" i="1" l="1"/>
  <c r="CE69" i="1"/>
  <c r="CE21" i="1"/>
  <c r="CB26" i="1"/>
  <c r="DD5" i="1"/>
  <c r="DD29" i="1"/>
  <c r="DD18" i="1"/>
  <c r="DD2" i="1"/>
  <c r="CN11" i="1"/>
  <c r="CN2" i="1"/>
  <c r="CN81" i="1"/>
  <c r="CN79" i="1"/>
  <c r="CN58" i="1"/>
  <c r="CN50" i="1"/>
  <c r="CN33" i="1"/>
  <c r="CN31" i="1"/>
  <c r="CN27" i="1"/>
  <c r="CN26" i="1"/>
  <c r="CN24" i="1"/>
  <c r="CN16" i="1"/>
  <c r="CN5" i="1"/>
  <c r="CN4" i="1"/>
  <c r="CN3" i="1"/>
  <c r="CK17" i="1"/>
  <c r="CK5" i="1"/>
  <c r="CK93" i="1"/>
  <c r="CK81" i="1"/>
  <c r="CK79" i="1"/>
  <c r="CK78" i="1"/>
  <c r="CK74" i="1"/>
  <c r="CK73" i="1"/>
  <c r="CK62" i="1"/>
  <c r="CK58" i="1"/>
  <c r="CK50" i="1"/>
  <c r="CK31" i="1"/>
  <c r="CK27" i="1"/>
  <c r="CK24" i="1"/>
  <c r="CK12" i="1"/>
  <c r="CK4" i="1"/>
  <c r="CK3" i="1"/>
  <c r="CH90" i="1"/>
  <c r="CH68" i="1"/>
  <c r="CH49" i="1"/>
  <c r="CH12" i="1"/>
  <c r="CH106" i="1"/>
  <c r="CH104" i="1"/>
  <c r="CH103" i="1"/>
  <c r="CH100" i="1"/>
  <c r="CH97" i="1"/>
  <c r="CH93" i="1"/>
  <c r="CH88" i="1"/>
  <c r="CH87" i="1"/>
  <c r="CH82" i="1"/>
  <c r="CH81" i="1"/>
  <c r="CH79" i="1"/>
  <c r="CH78" i="1"/>
  <c r="CH74" i="1"/>
  <c r="CH73" i="1"/>
  <c r="CH71" i="1"/>
  <c r="CH65" i="1"/>
  <c r="CH62" i="1"/>
  <c r="CH58" i="1"/>
  <c r="CH53" i="1"/>
  <c r="CH50" i="1"/>
  <c r="CH48" i="1"/>
  <c r="CH45" i="1"/>
  <c r="CH40" i="1"/>
  <c r="CH38" i="1"/>
  <c r="CH37" i="1"/>
  <c r="CH33" i="1"/>
  <c r="CH32" i="1"/>
  <c r="CH31" i="1"/>
  <c r="CH30" i="1"/>
  <c r="CH29" i="1"/>
  <c r="CH28" i="1"/>
  <c r="CH27" i="1"/>
  <c r="CH26" i="1"/>
  <c r="CH25" i="1"/>
  <c r="CH24" i="1"/>
  <c r="CH21" i="1"/>
  <c r="CH18" i="1"/>
  <c r="CH17" i="1"/>
  <c r="CH16" i="1"/>
  <c r="CH15" i="1"/>
  <c r="CH11" i="1"/>
  <c r="CH8" i="1"/>
  <c r="CH5" i="1"/>
  <c r="CH4" i="1"/>
  <c r="CH3" i="1"/>
  <c r="CH2" i="1"/>
  <c r="DE26" i="1" l="1"/>
  <c r="CE15" i="1" l="1"/>
  <c r="CE25" i="1"/>
  <c r="CE27" i="1"/>
  <c r="CE87" i="1"/>
  <c r="CE74" i="1"/>
  <c r="CE40" i="1"/>
  <c r="CE93" i="1"/>
  <c r="CE90" i="1"/>
  <c r="CE83" i="1"/>
  <c r="CE81" i="1"/>
  <c r="CE79" i="1"/>
  <c r="CE78" i="1"/>
  <c r="CE73" i="1"/>
  <c r="CE68" i="1"/>
  <c r="CE62" i="1"/>
  <c r="CE61" i="1"/>
  <c r="CE58" i="1"/>
  <c r="CE54" i="1"/>
  <c r="CE53" i="1"/>
  <c r="CE50" i="1"/>
  <c r="CE49" i="1"/>
  <c r="CE48" i="1"/>
  <c r="CE45" i="1"/>
  <c r="CE43" i="1"/>
  <c r="CE38" i="1"/>
  <c r="CE37" i="1"/>
  <c r="CE33" i="1"/>
  <c r="CE32" i="1"/>
  <c r="CE31" i="1"/>
  <c r="CE30" i="1"/>
  <c r="CE29" i="1"/>
  <c r="CE28" i="1"/>
  <c r="CE24" i="1"/>
  <c r="CE18" i="1"/>
  <c r="CE17" i="1"/>
  <c r="CE16" i="1"/>
  <c r="CE12" i="1"/>
  <c r="CE11" i="1"/>
  <c r="CE8" i="1"/>
  <c r="CE5" i="1"/>
  <c r="CE4" i="1"/>
  <c r="CE3" i="1"/>
  <c r="CE2" i="1"/>
  <c r="CB48" i="1"/>
  <c r="CB89" i="1"/>
  <c r="DE89" i="1" s="1"/>
  <c r="CB114" i="1"/>
  <c r="DE114" i="1" s="1"/>
  <c r="CB113" i="1"/>
  <c r="DE113" i="1" s="1"/>
  <c r="CB112" i="1"/>
  <c r="DE112" i="1" s="1"/>
  <c r="CB105" i="1"/>
  <c r="DE105" i="1" s="1"/>
  <c r="CB103" i="1"/>
  <c r="DE103" i="1" s="1"/>
  <c r="CB82" i="1"/>
  <c r="DE82" i="1" s="1"/>
  <c r="CB69" i="1"/>
  <c r="DE69" i="1" s="1"/>
  <c r="CB12" i="1"/>
  <c r="DE12" i="1" s="1"/>
  <c r="CB2" i="1"/>
  <c r="CB116" i="1"/>
  <c r="DE116" i="1" s="1"/>
  <c r="CB115" i="1"/>
  <c r="DE115" i="1" s="1"/>
  <c r="CB111" i="1"/>
  <c r="DE111" i="1" s="1"/>
  <c r="CB109" i="1"/>
  <c r="DE109" i="1" s="1"/>
  <c r="CB108" i="1"/>
  <c r="DE108" i="1" s="1"/>
  <c r="CB107" i="1"/>
  <c r="DE107" i="1" s="1"/>
  <c r="CB106" i="1"/>
  <c r="DE106" i="1" s="1"/>
  <c r="CB104" i="1"/>
  <c r="DE104" i="1" s="1"/>
  <c r="CB100" i="1"/>
  <c r="DE100" i="1" s="1"/>
  <c r="CB98" i="1"/>
  <c r="DE98" i="1" s="1"/>
  <c r="CB97" i="1"/>
  <c r="DE97" i="1" s="1"/>
  <c r="CB93" i="1"/>
  <c r="CB92" i="1"/>
  <c r="DE92" i="1" s="1"/>
  <c r="CB91" i="1"/>
  <c r="DE91" i="1" s="1"/>
  <c r="CB90" i="1"/>
  <c r="CB88" i="1"/>
  <c r="DE88" i="1" s="1"/>
  <c r="CB87" i="1"/>
  <c r="CB83" i="1"/>
  <c r="DE83" i="1" s="1"/>
  <c r="CB81" i="1"/>
  <c r="DE81" i="1" s="1"/>
  <c r="CB80" i="1"/>
  <c r="DE80" i="1" s="1"/>
  <c r="CB79" i="1"/>
  <c r="DE79" i="1" s="1"/>
  <c r="CB78" i="1"/>
  <c r="DE78" i="1" s="1"/>
  <c r="CB75" i="1"/>
  <c r="DE75" i="1" s="1"/>
  <c r="CB74" i="1"/>
  <c r="DE74" i="1" s="1"/>
  <c r="CB73" i="1"/>
  <c r="DE73" i="1" s="1"/>
  <c r="CB71" i="1"/>
  <c r="DE71" i="1" s="1"/>
  <c r="CB70" i="1"/>
  <c r="DE70" i="1" s="1"/>
  <c r="CB68" i="1"/>
  <c r="DE68" i="1" s="1"/>
  <c r="CB65" i="1"/>
  <c r="DE65" i="1" s="1"/>
  <c r="CB62" i="1"/>
  <c r="CB61" i="1"/>
  <c r="CB58" i="1"/>
  <c r="DE58" i="1" s="1"/>
  <c r="CB54" i="1"/>
  <c r="DE54" i="1" s="1"/>
  <c r="CB53" i="1"/>
  <c r="CB50" i="1"/>
  <c r="CB49" i="1"/>
  <c r="DE49" i="1" s="1"/>
  <c r="CB45" i="1"/>
  <c r="DE45" i="1" s="1"/>
  <c r="CB43" i="1"/>
  <c r="DE43" i="1" s="1"/>
  <c r="CB40" i="1"/>
  <c r="DE40" i="1" s="1"/>
  <c r="CB38" i="1"/>
  <c r="DE38" i="1" s="1"/>
  <c r="CB37" i="1"/>
  <c r="DE37" i="1" s="1"/>
  <c r="CB33" i="1"/>
  <c r="CB32" i="1"/>
  <c r="CB31" i="1"/>
  <c r="DE31" i="1" s="1"/>
  <c r="CB30" i="1"/>
  <c r="DE30" i="1" s="1"/>
  <c r="CB29" i="1"/>
  <c r="CB28" i="1"/>
  <c r="CB27" i="1"/>
  <c r="CB25" i="1"/>
  <c r="DE25" i="1" s="1"/>
  <c r="CB24" i="1"/>
  <c r="DE24" i="1" s="1"/>
  <c r="CB21" i="1"/>
  <c r="DE21" i="1" s="1"/>
  <c r="CB18" i="1"/>
  <c r="DE18" i="1" s="1"/>
  <c r="CB17" i="1"/>
  <c r="DE17" i="1" s="1"/>
  <c r="CB16" i="1"/>
  <c r="DE16" i="1" s="1"/>
  <c r="CB15" i="1"/>
  <c r="DE15" i="1" s="1"/>
  <c r="CB11" i="1"/>
  <c r="DE11" i="1" s="1"/>
  <c r="CB8" i="1"/>
  <c r="DE8" i="1" s="1"/>
  <c r="CB5" i="1"/>
  <c r="DE5" i="1" s="1"/>
  <c r="CB4" i="1"/>
  <c r="DE4" i="1" s="1"/>
  <c r="CB3" i="1"/>
  <c r="DE3" i="1" s="1"/>
  <c r="DE87" i="1" l="1"/>
  <c r="DE28" i="1"/>
  <c r="DE32" i="1"/>
  <c r="DE50" i="1"/>
  <c r="DE61" i="1"/>
  <c r="DE90" i="1"/>
  <c r="DE93" i="1"/>
  <c r="DE2" i="1"/>
  <c r="DE27" i="1"/>
  <c r="DE29" i="1"/>
  <c r="DE33" i="1"/>
  <c r="DE53" i="1"/>
  <c r="DE62" i="1"/>
  <c r="DE48" i="1"/>
  <c r="BY89" i="1" l="1"/>
  <c r="BY112" i="1"/>
  <c r="BY113" i="1"/>
  <c r="BX29" i="1"/>
  <c r="BX18" i="1"/>
  <c r="BX23" i="1"/>
  <c r="BX9" i="1"/>
  <c r="BX5" i="1"/>
  <c r="BX2" i="1"/>
  <c r="BF14" i="1"/>
  <c r="BF16" i="1"/>
  <c r="BF33" i="1"/>
  <c r="BF27" i="1"/>
  <c r="BF11" i="1"/>
  <c r="BF10" i="1"/>
  <c r="BF5" i="1"/>
  <c r="BF50" i="1"/>
  <c r="BF56" i="1"/>
  <c r="BF58" i="1"/>
  <c r="BF67" i="1"/>
  <c r="BF66" i="1"/>
  <c r="BF31" i="1"/>
  <c r="BF26" i="1"/>
  <c r="BF24" i="1"/>
  <c r="BF22" i="1"/>
  <c r="BF19" i="1"/>
  <c r="BF4" i="1"/>
  <c r="BF81" i="1"/>
  <c r="BF79" i="1"/>
  <c r="BF59" i="1"/>
  <c r="BF41" i="1"/>
  <c r="BF35" i="1"/>
  <c r="BF6" i="1"/>
  <c r="BF3" i="1"/>
  <c r="BC67" i="1"/>
  <c r="BC59" i="1"/>
  <c r="BC58" i="1"/>
  <c r="BC56" i="1"/>
  <c r="BC50" i="1"/>
  <c r="BC46" i="1"/>
  <c r="BC76" i="1"/>
  <c r="BC78" i="1"/>
  <c r="BC39" i="1"/>
  <c r="BC35" i="1"/>
  <c r="BC34" i="1"/>
  <c r="BC27" i="1"/>
  <c r="BC19" i="1"/>
  <c r="BC14" i="1"/>
  <c r="BC10" i="1"/>
  <c r="BC5" i="1"/>
  <c r="BC93" i="1"/>
  <c r="BC81" i="1"/>
  <c r="BC74" i="1"/>
  <c r="BC73" i="1"/>
  <c r="BC62" i="1"/>
  <c r="BC64" i="1"/>
  <c r="BC47" i="1"/>
  <c r="BC42" i="1"/>
  <c r="BC13" i="1"/>
  <c r="BC12" i="1"/>
  <c r="BC6" i="1"/>
  <c r="BC79" i="1"/>
  <c r="BC52" i="1"/>
  <c r="BC31" i="1"/>
  <c r="BC24" i="1"/>
  <c r="BC4" i="1"/>
  <c r="BC3" i="1"/>
  <c r="BC2" i="1"/>
  <c r="AZ50" i="1"/>
  <c r="AZ49" i="1"/>
  <c r="AZ42" i="1"/>
  <c r="AZ28" i="1"/>
  <c r="AZ104" i="1"/>
  <c r="AZ100" i="1"/>
  <c r="AZ97" i="1"/>
  <c r="AZ96" i="1"/>
  <c r="AZ95" i="1"/>
  <c r="AZ82" i="1"/>
  <c r="AZ74" i="1"/>
  <c r="AZ73" i="1"/>
  <c r="AZ64" i="1"/>
  <c r="AZ62" i="1"/>
  <c r="AZ58" i="1"/>
  <c r="AZ52" i="1"/>
  <c r="AZ45" i="1"/>
  <c r="AZ44" i="1"/>
  <c r="AZ41" i="1"/>
  <c r="AZ38" i="1"/>
  <c r="AZ36" i="1"/>
  <c r="AZ35" i="1"/>
  <c r="AZ31" i="1"/>
  <c r="AZ30" i="1"/>
  <c r="AZ27" i="1"/>
  <c r="AZ24" i="1"/>
  <c r="AZ78" i="1"/>
  <c r="AZ29" i="1"/>
  <c r="AZ19" i="1"/>
  <c r="AZ13" i="1"/>
  <c r="AZ10" i="1"/>
  <c r="AZ93" i="1"/>
  <c r="AZ56" i="1"/>
  <c r="AZ46" i="1"/>
  <c r="AZ47" i="1"/>
  <c r="AZ20" i="1"/>
  <c r="AZ8" i="1"/>
  <c r="AZ87" i="1"/>
  <c r="AZ81" i="1"/>
  <c r="AZ76" i="1"/>
  <c r="AZ66" i="1"/>
  <c r="AZ63" i="1"/>
  <c r="AZ53" i="1"/>
  <c r="AZ51" i="1"/>
  <c r="AZ48" i="1"/>
  <c r="AZ40" i="1"/>
  <c r="AZ33" i="1"/>
  <c r="AZ32" i="1"/>
  <c r="AZ23" i="1"/>
  <c r="AZ17" i="1"/>
  <c r="AZ16" i="1"/>
  <c r="AZ15" i="1"/>
  <c r="AZ9" i="1"/>
  <c r="AZ6" i="1"/>
  <c r="AZ4" i="1"/>
  <c r="AZ79" i="1"/>
  <c r="AZ71" i="1"/>
  <c r="AZ67" i="1"/>
  <c r="AZ65" i="1"/>
  <c r="AZ57" i="1"/>
  <c r="AZ39" i="1"/>
  <c r="AZ34" i="1"/>
  <c r="AZ26" i="1"/>
  <c r="AZ25" i="1"/>
  <c r="AZ21" i="1"/>
  <c r="AZ14" i="1"/>
  <c r="AZ12" i="1"/>
  <c r="AZ11" i="1"/>
  <c r="AZ7" i="1"/>
  <c r="AZ3" i="1"/>
  <c r="AZ106" i="1"/>
  <c r="AZ103" i="1"/>
  <c r="AZ102" i="1"/>
  <c r="AZ94" i="1"/>
  <c r="AZ88" i="1"/>
  <c r="AZ37" i="1"/>
  <c r="AZ18" i="1"/>
  <c r="AZ5" i="1"/>
  <c r="AZ2" i="1"/>
  <c r="AW90" i="1"/>
  <c r="AW83" i="1"/>
  <c r="AW78" i="1"/>
  <c r="AW58" i="1"/>
  <c r="AW47" i="1"/>
  <c r="AW39" i="1"/>
  <c r="AW81" i="1"/>
  <c r="AW73" i="1"/>
  <c r="AW68" i="1"/>
  <c r="AW43" i="1"/>
  <c r="AW38" i="1"/>
  <c r="AW34" i="1"/>
  <c r="AW17" i="1"/>
  <c r="AW19" i="1"/>
  <c r="AW14" i="1"/>
  <c r="AW49" i="1"/>
  <c r="AW30" i="1"/>
  <c r="AW8" i="1"/>
  <c r="AW76" i="1"/>
  <c r="AW57" i="1"/>
  <c r="AW56" i="1"/>
  <c r="AW52" i="1"/>
  <c r="AW32" i="1"/>
  <c r="AW5" i="1"/>
  <c r="AW53" i="1"/>
  <c r="AW50" i="1"/>
  <c r="AW29" i="1"/>
  <c r="AW15" i="1"/>
  <c r="AW11" i="1"/>
  <c r="AW10" i="1"/>
  <c r="AW6" i="1"/>
  <c r="AW4" i="1"/>
  <c r="AW86" i="1"/>
  <c r="AW61" i="1"/>
  <c r="AW59" i="1"/>
  <c r="AW55" i="1"/>
  <c r="AW46" i="1"/>
  <c r="AW41" i="1"/>
  <c r="AW33" i="1"/>
  <c r="AW28" i="1"/>
  <c r="AW24" i="1"/>
  <c r="AW22" i="1"/>
  <c r="AW20" i="1"/>
  <c r="AW12" i="1"/>
  <c r="AW9" i="1"/>
  <c r="AW7" i="1"/>
  <c r="AW3" i="1"/>
  <c r="AW96" i="1"/>
  <c r="AW95" i="1"/>
  <c r="AW93" i="1"/>
  <c r="AW85" i="1"/>
  <c r="AW84" i="1"/>
  <c r="AW79" i="1"/>
  <c r="AW66" i="1"/>
  <c r="AW64" i="1"/>
  <c r="AW63" i="1"/>
  <c r="AW62" i="1"/>
  <c r="AW54" i="1"/>
  <c r="AW48" i="1"/>
  <c r="AW45" i="1"/>
  <c r="AW42" i="1"/>
  <c r="AW37" i="1"/>
  <c r="AW36" i="1"/>
  <c r="AW35" i="1"/>
  <c r="AW31" i="1"/>
  <c r="AW27" i="1"/>
  <c r="AW25" i="1"/>
  <c r="AW18" i="1"/>
  <c r="AW16" i="1"/>
  <c r="AW13" i="1"/>
  <c r="AW2" i="1"/>
  <c r="AT21" i="1"/>
  <c r="BY21" i="1" s="1"/>
  <c r="AT15" i="1"/>
  <c r="BY15" i="1" s="1"/>
  <c r="AT58" i="1"/>
  <c r="AT78" i="1"/>
  <c r="AT86" i="1"/>
  <c r="AT95" i="1"/>
  <c r="BY95" i="1" s="1"/>
  <c r="AT96" i="1"/>
  <c r="AT97" i="1"/>
  <c r="AT115" i="1"/>
  <c r="AT116" i="1"/>
  <c r="AT111" i="1"/>
  <c r="AT110" i="1"/>
  <c r="AT109" i="1"/>
  <c r="AT108" i="1"/>
  <c r="AT107" i="1"/>
  <c r="AT102" i="1"/>
  <c r="BY102" i="1" s="1"/>
  <c r="AT66" i="1"/>
  <c r="BY66" i="1" s="1"/>
  <c r="AT38" i="1"/>
  <c r="BY38" i="1" s="1"/>
  <c r="AT20" i="1"/>
  <c r="AT14" i="1"/>
  <c r="AT65" i="1"/>
  <c r="BY65" i="1" s="1"/>
  <c r="AT13" i="1"/>
  <c r="BY13" i="1" s="1"/>
  <c r="AT93" i="1"/>
  <c r="AT79" i="1"/>
  <c r="AT71" i="1"/>
  <c r="BY71" i="1" s="1"/>
  <c r="AT67" i="1"/>
  <c r="BY67" i="1" s="1"/>
  <c r="AT68" i="1"/>
  <c r="AT55" i="1"/>
  <c r="AT46" i="1"/>
  <c r="AT32" i="1"/>
  <c r="BY32" i="1" s="1"/>
  <c r="AT30" i="1"/>
  <c r="AT29" i="1"/>
  <c r="AT18" i="1"/>
  <c r="BY18" i="1" s="1"/>
  <c r="AT12" i="1"/>
  <c r="BY12" i="1" s="1"/>
  <c r="AT9" i="1"/>
  <c r="AT17" i="1"/>
  <c r="AT99" i="1"/>
  <c r="AT105" i="1"/>
  <c r="AT104" i="1"/>
  <c r="BY104" i="1" s="1"/>
  <c r="AT91" i="1"/>
  <c r="AT90" i="1"/>
  <c r="AT88" i="1"/>
  <c r="BY88" i="1" s="1"/>
  <c r="AT87" i="1"/>
  <c r="BY87" i="1" s="1"/>
  <c r="AT85" i="1"/>
  <c r="BY85" i="1" s="1"/>
  <c r="AT84" i="1"/>
  <c r="BY84" i="1" s="1"/>
  <c r="AT82" i="1"/>
  <c r="BY82" i="1" s="1"/>
  <c r="AT81" i="1"/>
  <c r="AT80" i="1"/>
  <c r="AT77" i="1"/>
  <c r="AT76" i="1"/>
  <c r="BY76" i="1" s="1"/>
  <c r="AT75" i="1"/>
  <c r="AT74" i="1"/>
  <c r="AT73" i="1"/>
  <c r="AT72" i="1"/>
  <c r="AT64" i="1"/>
  <c r="AT63" i="1"/>
  <c r="AT62" i="1"/>
  <c r="AT60" i="1"/>
  <c r="AT56" i="1"/>
  <c r="AT53" i="1"/>
  <c r="AT52" i="1"/>
  <c r="AT50" i="1"/>
  <c r="BY50" i="1" s="1"/>
  <c r="AT49" i="1"/>
  <c r="AT48" i="1"/>
  <c r="BY48" i="1" s="1"/>
  <c r="AT45" i="1"/>
  <c r="BY45" i="1" s="1"/>
  <c r="AT44" i="1"/>
  <c r="BY44" i="1" s="1"/>
  <c r="AT41" i="1"/>
  <c r="AT39" i="1"/>
  <c r="AT37" i="1"/>
  <c r="AT36" i="1"/>
  <c r="BY36" i="1" s="1"/>
  <c r="AT35" i="1"/>
  <c r="AT33" i="1"/>
  <c r="AT31" i="1"/>
  <c r="AT28" i="1"/>
  <c r="BY28" i="1" s="1"/>
  <c r="AT27" i="1"/>
  <c r="BY27" i="1" s="1"/>
  <c r="AT26" i="1"/>
  <c r="AT98" i="1"/>
  <c r="AT92" i="1"/>
  <c r="AT70" i="1"/>
  <c r="AT61" i="1"/>
  <c r="BY61" i="1" s="1"/>
  <c r="AT47" i="1"/>
  <c r="AT42" i="1"/>
  <c r="BY42" i="1" s="1"/>
  <c r="AT25" i="1"/>
  <c r="AT24" i="1"/>
  <c r="AT23" i="1"/>
  <c r="BY23" i="1" s="1"/>
  <c r="AT11" i="1"/>
  <c r="BY11" i="1" s="1"/>
  <c r="AT114" i="1"/>
  <c r="AT106" i="1"/>
  <c r="AT101" i="1"/>
  <c r="AT100" i="1"/>
  <c r="BY100" i="1" s="1"/>
  <c r="AT94" i="1"/>
  <c r="BY94" i="1" s="1"/>
  <c r="AT69" i="1"/>
  <c r="AT57" i="1"/>
  <c r="AT54" i="1"/>
  <c r="BY54" i="1" s="1"/>
  <c r="AT22" i="1"/>
  <c r="BY22" i="1" s="1"/>
  <c r="AT83" i="1"/>
  <c r="BY83" i="1" s="1"/>
  <c r="AT59" i="1"/>
  <c r="AT51" i="1"/>
  <c r="BY51" i="1" s="1"/>
  <c r="AT43" i="1"/>
  <c r="BY43" i="1" s="1"/>
  <c r="AT40" i="1"/>
  <c r="BY40" i="1" s="1"/>
  <c r="AT34" i="1"/>
  <c r="AT16" i="1"/>
  <c r="BY16" i="1" s="1"/>
  <c r="AT10" i="1"/>
  <c r="BY10" i="1" s="1"/>
  <c r="AT8" i="1"/>
  <c r="BY8" i="1" s="1"/>
  <c r="AT7" i="1"/>
  <c r="BY7" i="1" s="1"/>
  <c r="AT6" i="1"/>
  <c r="BY6" i="1" s="1"/>
  <c r="AT5" i="1"/>
  <c r="AT4" i="1"/>
  <c r="AT3" i="1"/>
  <c r="BY3" i="1" s="1"/>
  <c r="AT2" i="1"/>
  <c r="BY2" i="1" s="1"/>
  <c r="BG86" i="1" l="1"/>
  <c r="BG68" i="1"/>
  <c r="BG90" i="1"/>
  <c r="BG37" i="1"/>
  <c r="BG25" i="1"/>
  <c r="BG57" i="1"/>
  <c r="BG20" i="1"/>
  <c r="BG29" i="1"/>
  <c r="BG96" i="1"/>
  <c r="BG64" i="1"/>
  <c r="BG5" i="1"/>
  <c r="BG33" i="1"/>
  <c r="BG55" i="1"/>
  <c r="BG106" i="1"/>
  <c r="BG97" i="1"/>
  <c r="BG39" i="1"/>
  <c r="BG12" i="1"/>
  <c r="BG46" i="1"/>
  <c r="BG81" i="1"/>
  <c r="BG67" i="1"/>
  <c r="BY101" i="1"/>
  <c r="BG101" i="1"/>
  <c r="BY77" i="1"/>
  <c r="BG77" i="1"/>
  <c r="BY99" i="1"/>
  <c r="BG99" i="1"/>
  <c r="BY109" i="1"/>
  <c r="BG109" i="1"/>
  <c r="BG84" i="1"/>
  <c r="BG53" i="1"/>
  <c r="BG13" i="1"/>
  <c r="BG93" i="1"/>
  <c r="BG41" i="1"/>
  <c r="BG4" i="1"/>
  <c r="BG26" i="1"/>
  <c r="BG58" i="1"/>
  <c r="BG16" i="1"/>
  <c r="BY72" i="1"/>
  <c r="BG72" i="1"/>
  <c r="BY105" i="1"/>
  <c r="BG105" i="1"/>
  <c r="BG38" i="1"/>
  <c r="BG28" i="1"/>
  <c r="BG35" i="1"/>
  <c r="BG24" i="1"/>
  <c r="BY98" i="1"/>
  <c r="BG98" i="1"/>
  <c r="BG88" i="1"/>
  <c r="BG52" i="1"/>
  <c r="BG62" i="1"/>
  <c r="BG10" i="1"/>
  <c r="BY4" i="1"/>
  <c r="BY69" i="1"/>
  <c r="BG69" i="1"/>
  <c r="BY106" i="1"/>
  <c r="BY26" i="1"/>
  <c r="BY39" i="1"/>
  <c r="BY63" i="1"/>
  <c r="BY74" i="1"/>
  <c r="BY80" i="1"/>
  <c r="BG80" i="1"/>
  <c r="BY91" i="1"/>
  <c r="BG91" i="1"/>
  <c r="BY55" i="1"/>
  <c r="BY110" i="1"/>
  <c r="BG110" i="1"/>
  <c r="BY97" i="1"/>
  <c r="BY78" i="1"/>
  <c r="BG85" i="1"/>
  <c r="BG94" i="1"/>
  <c r="BG17" i="1"/>
  <c r="BG40" i="1"/>
  <c r="BG63" i="1"/>
  <c r="BG87" i="1"/>
  <c r="BG44" i="1"/>
  <c r="BG82" i="1"/>
  <c r="BG100" i="1"/>
  <c r="BG49" i="1"/>
  <c r="BG42" i="1"/>
  <c r="BG73" i="1"/>
  <c r="BG78" i="1"/>
  <c r="BG3" i="1"/>
  <c r="BG59" i="1"/>
  <c r="BG19" i="1"/>
  <c r="BG31" i="1"/>
  <c r="BG56" i="1"/>
  <c r="BG11" i="1"/>
  <c r="BG14" i="1"/>
  <c r="BY92" i="1"/>
  <c r="BG92" i="1"/>
  <c r="BY60" i="1"/>
  <c r="BG60" i="1"/>
  <c r="BY108" i="1"/>
  <c r="BG108" i="1"/>
  <c r="BY116" i="1"/>
  <c r="BG116" i="1"/>
  <c r="BY103" i="1"/>
  <c r="BG103" i="1"/>
  <c r="BG15" i="1"/>
  <c r="BG32" i="1"/>
  <c r="BG51" i="1"/>
  <c r="BG30" i="1"/>
  <c r="BG2" i="1"/>
  <c r="BY115" i="1"/>
  <c r="BG115" i="1"/>
  <c r="BG65" i="1"/>
  <c r="BY114" i="1"/>
  <c r="BG114" i="1"/>
  <c r="BY70" i="1"/>
  <c r="BG70" i="1"/>
  <c r="BY41" i="1"/>
  <c r="BY49" i="1"/>
  <c r="BY75" i="1"/>
  <c r="BG75" i="1"/>
  <c r="BY107" i="1"/>
  <c r="BG107" i="1"/>
  <c r="BY111" i="1"/>
  <c r="BG111" i="1"/>
  <c r="BY58" i="1"/>
  <c r="BG54" i="1"/>
  <c r="BG61" i="1"/>
  <c r="BY19" i="1"/>
  <c r="BG43" i="1"/>
  <c r="BG83" i="1"/>
  <c r="BG18" i="1"/>
  <c r="BG102" i="1"/>
  <c r="BG7" i="1"/>
  <c r="BG21" i="1"/>
  <c r="BG71" i="1"/>
  <c r="BG9" i="1"/>
  <c r="BG23" i="1"/>
  <c r="BG48" i="1"/>
  <c r="BG8" i="1"/>
  <c r="BG36" i="1"/>
  <c r="BG45" i="1"/>
  <c r="BG95" i="1"/>
  <c r="BG104" i="1"/>
  <c r="BG47" i="1"/>
  <c r="BG74" i="1"/>
  <c r="BG34" i="1"/>
  <c r="BG76" i="1"/>
  <c r="BG6" i="1"/>
  <c r="BG79" i="1"/>
  <c r="BG22" i="1"/>
  <c r="BG66" i="1"/>
  <c r="BG50" i="1"/>
  <c r="BG27" i="1"/>
  <c r="BY5" i="1"/>
  <c r="BY59" i="1"/>
  <c r="BY57" i="1"/>
  <c r="BY47" i="1"/>
  <c r="BY31" i="1"/>
  <c r="BY37" i="1"/>
  <c r="BY52" i="1"/>
  <c r="BY73" i="1"/>
  <c r="BY24" i="1"/>
  <c r="BY33" i="1"/>
  <c r="BY53" i="1"/>
  <c r="BY17" i="1"/>
  <c r="BY29" i="1"/>
  <c r="BY79" i="1"/>
  <c r="BY14" i="1"/>
  <c r="BY25" i="1"/>
  <c r="BY35" i="1"/>
  <c r="BY81" i="1"/>
  <c r="BY9" i="1"/>
  <c r="BY93" i="1"/>
  <c r="BY20" i="1"/>
  <c r="BY64" i="1"/>
  <c r="BY34" i="1"/>
  <c r="BY62" i="1"/>
  <c r="BY46" i="1"/>
  <c r="BY86" i="1"/>
  <c r="BY56" i="1"/>
  <c r="BY30" i="1"/>
  <c r="BY68" i="1"/>
  <c r="BY90" i="1"/>
  <c r="BY96" i="1"/>
  <c r="AO66" i="1"/>
  <c r="AO77" i="1"/>
  <c r="AL77" i="1"/>
  <c r="AI77" i="1"/>
  <c r="AO74" i="1"/>
  <c r="AL74" i="1"/>
  <c r="AI74" i="1"/>
  <c r="AO73" i="1"/>
  <c r="AL73" i="1"/>
  <c r="AI73" i="1"/>
  <c r="AL66" i="1"/>
  <c r="AI66" i="1"/>
  <c r="AO64" i="1"/>
  <c r="AL64" i="1"/>
  <c r="AI64" i="1"/>
  <c r="AO63" i="1"/>
  <c r="AL63" i="1"/>
  <c r="AI63" i="1"/>
  <c r="AO62" i="1"/>
  <c r="AL62" i="1"/>
  <c r="AI62" i="1"/>
  <c r="AQ64" i="1" l="1"/>
  <c r="AQ74" i="1"/>
  <c r="AQ66" i="1"/>
  <c r="AQ77" i="1"/>
  <c r="AQ63" i="1"/>
  <c r="AQ73" i="1"/>
  <c r="AQ6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O84" i="1"/>
  <c r="AO85" i="1"/>
  <c r="AQ85" i="1" s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I107" i="1"/>
  <c r="AI108" i="1"/>
  <c r="AI109" i="1"/>
  <c r="AI110" i="1"/>
  <c r="AI111" i="1"/>
  <c r="AI112" i="1"/>
  <c r="AI113" i="1"/>
  <c r="AI114" i="1"/>
  <c r="AI115" i="1"/>
  <c r="AI116" i="1"/>
  <c r="AI106" i="1"/>
  <c r="AI105" i="1"/>
  <c r="AI104" i="1"/>
  <c r="AI103" i="1"/>
  <c r="AI102" i="1"/>
  <c r="AI101" i="1"/>
  <c r="AI100" i="1"/>
  <c r="AI99" i="1"/>
  <c r="AI97" i="1"/>
  <c r="AI96" i="1"/>
  <c r="AI95" i="1"/>
  <c r="AI94" i="1"/>
  <c r="AO54" i="1"/>
  <c r="AQ54" i="1" s="1"/>
  <c r="AO49" i="1"/>
  <c r="AL49" i="1"/>
  <c r="AI49" i="1"/>
  <c r="AO45" i="1"/>
  <c r="AL45" i="1"/>
  <c r="AO37" i="1"/>
  <c r="AL37" i="1"/>
  <c r="AI37" i="1"/>
  <c r="AO27" i="1"/>
  <c r="AO31" i="1"/>
  <c r="AL31" i="1"/>
  <c r="AI31" i="1"/>
  <c r="AL27" i="1"/>
  <c r="AE77" i="1"/>
  <c r="AE84" i="1"/>
  <c r="AE66" i="1"/>
  <c r="AE73" i="1"/>
  <c r="AE54" i="1"/>
  <c r="AE110" i="1"/>
  <c r="AE63" i="1"/>
  <c r="AE101" i="1"/>
  <c r="AE113" i="1"/>
  <c r="AE95" i="1"/>
  <c r="AE87" i="1"/>
  <c r="AE115" i="1"/>
  <c r="AE49" i="1"/>
  <c r="AE62" i="1"/>
  <c r="AE88" i="1"/>
  <c r="AE85" i="1"/>
  <c r="AE111" i="1"/>
  <c r="AE45" i="1"/>
  <c r="AE64" i="1"/>
  <c r="AE104" i="1"/>
  <c r="AE105" i="1"/>
  <c r="AE116" i="1"/>
  <c r="AE106" i="1"/>
  <c r="AE114" i="1"/>
  <c r="AE96" i="1"/>
  <c r="AE99" i="1"/>
  <c r="AE102" i="1"/>
  <c r="AE74" i="1"/>
  <c r="AE97" i="1"/>
  <c r="AE100" i="1"/>
  <c r="AE103" i="1"/>
  <c r="AE27" i="1"/>
  <c r="AE112" i="1"/>
  <c r="AE37" i="1"/>
  <c r="AE109" i="1"/>
  <c r="AE94" i="1"/>
  <c r="AE108" i="1"/>
  <c r="AE31" i="1"/>
  <c r="AE91" i="1"/>
  <c r="AQ114" i="1" l="1"/>
  <c r="AQ88" i="1"/>
  <c r="AQ84" i="1"/>
  <c r="AQ45" i="1"/>
  <c r="AQ110" i="1"/>
  <c r="AQ106" i="1"/>
  <c r="AQ102" i="1"/>
  <c r="AQ31" i="1"/>
  <c r="AQ37" i="1"/>
  <c r="AQ113" i="1"/>
  <c r="AQ109" i="1"/>
  <c r="AQ105" i="1"/>
  <c r="AQ101" i="1"/>
  <c r="AQ97" i="1"/>
  <c r="AQ94" i="1"/>
  <c r="AQ27" i="1"/>
  <c r="AQ49" i="1"/>
  <c r="AQ116" i="1"/>
  <c r="AQ112" i="1"/>
  <c r="AQ108" i="1"/>
  <c r="AQ104" i="1"/>
  <c r="AQ100" i="1"/>
  <c r="AQ96" i="1"/>
  <c r="AQ115" i="1"/>
  <c r="AQ111" i="1"/>
  <c r="AQ107" i="1"/>
  <c r="AQ103" i="1"/>
  <c r="AQ99" i="1"/>
  <c r="AQ95" i="1"/>
  <c r="AQ91" i="1"/>
  <c r="AQ87" i="1"/>
  <c r="AO22" i="1"/>
  <c r="AO3" i="1"/>
  <c r="AO48" i="1"/>
  <c r="AO38" i="1"/>
  <c r="AO9" i="1"/>
  <c r="AO39" i="1"/>
  <c r="AO29" i="1"/>
  <c r="AO41" i="1"/>
  <c r="AO59" i="1"/>
  <c r="AO28" i="1"/>
  <c r="AO20" i="1"/>
  <c r="AO23" i="1"/>
  <c r="AO16" i="1"/>
  <c r="AO50" i="1"/>
  <c r="AO81" i="1"/>
  <c r="AO60" i="1"/>
  <c r="AO26" i="1"/>
  <c r="AO79" i="1"/>
  <c r="AO42" i="1"/>
  <c r="AO34" i="1"/>
  <c r="AO52" i="1"/>
  <c r="AO35" i="1"/>
  <c r="AO44" i="1"/>
  <c r="AO5" i="1"/>
  <c r="AO36" i="1"/>
  <c r="AO2" i="1"/>
  <c r="AO6" i="1"/>
  <c r="AO19" i="1"/>
  <c r="AO14" i="1"/>
  <c r="AO10" i="1"/>
  <c r="AO58" i="1"/>
  <c r="AO71" i="1"/>
  <c r="AO7" i="1"/>
  <c r="AO76" i="1"/>
  <c r="AO80" i="1"/>
  <c r="AO82" i="1"/>
  <c r="AO75" i="1"/>
  <c r="AO33" i="1"/>
  <c r="AO24" i="1"/>
  <c r="AO51" i="1"/>
  <c r="AO72" i="1"/>
  <c r="AO68" i="1"/>
  <c r="AO53" i="1"/>
  <c r="AO65" i="1"/>
  <c r="AO15" i="1"/>
  <c r="AO30" i="1"/>
  <c r="AO32" i="1"/>
  <c r="AO4" i="1"/>
  <c r="AO70" i="1"/>
  <c r="AO12" i="1"/>
  <c r="AO8" i="1"/>
  <c r="AO17" i="1"/>
  <c r="AO25" i="1"/>
  <c r="AO18" i="1"/>
  <c r="AO69" i="1"/>
  <c r="AO61" i="1"/>
  <c r="AO43" i="1"/>
  <c r="AO55" i="1"/>
  <c r="AO13" i="1"/>
  <c r="AO40" i="1"/>
  <c r="AO67" i="1"/>
  <c r="AO78" i="1"/>
  <c r="AO56" i="1"/>
  <c r="AO46" i="1"/>
  <c r="AO11" i="1"/>
  <c r="AO83" i="1"/>
  <c r="AO21" i="1"/>
  <c r="AO47" i="1"/>
  <c r="AO57" i="1"/>
  <c r="AI17" i="1"/>
  <c r="AI25" i="1"/>
  <c r="AI18" i="1"/>
  <c r="AI69" i="1"/>
  <c r="AI61" i="1"/>
  <c r="AI43" i="1"/>
  <c r="AI55" i="1"/>
  <c r="AI13" i="1"/>
  <c r="AI22" i="1"/>
  <c r="AI3" i="1"/>
  <c r="AI48" i="1"/>
  <c r="AI38" i="1"/>
  <c r="AI9" i="1"/>
  <c r="AI39" i="1"/>
  <c r="AI29" i="1"/>
  <c r="AI41" i="1"/>
  <c r="AI59" i="1"/>
  <c r="AI28" i="1"/>
  <c r="AI20" i="1"/>
  <c r="AI23" i="1"/>
  <c r="AI16" i="1"/>
  <c r="AI50" i="1"/>
  <c r="AI81" i="1"/>
  <c r="AI60" i="1"/>
  <c r="AI26" i="1"/>
  <c r="AI79" i="1"/>
  <c r="AI42" i="1"/>
  <c r="AI34" i="1"/>
  <c r="AI52" i="1"/>
  <c r="AI35" i="1"/>
  <c r="AI44" i="1"/>
  <c r="AI5" i="1"/>
  <c r="AI36" i="1"/>
  <c r="AI2" i="1"/>
  <c r="AI6" i="1"/>
  <c r="AI19" i="1"/>
  <c r="AI14" i="1"/>
  <c r="AI10" i="1"/>
  <c r="AI58" i="1"/>
  <c r="AI71" i="1"/>
  <c r="AI7" i="1"/>
  <c r="AI76" i="1"/>
  <c r="AI89" i="1"/>
  <c r="AQ89" i="1" s="1"/>
  <c r="AI80" i="1"/>
  <c r="AI82" i="1"/>
  <c r="AI90" i="1"/>
  <c r="AQ90" i="1" s="1"/>
  <c r="AI75" i="1"/>
  <c r="AI33" i="1"/>
  <c r="AI24" i="1"/>
  <c r="AI51" i="1"/>
  <c r="AI86" i="1"/>
  <c r="AQ86" i="1" s="1"/>
  <c r="AI40" i="1"/>
  <c r="AI67" i="1"/>
  <c r="AI78" i="1"/>
  <c r="AI56" i="1"/>
  <c r="AI46" i="1"/>
  <c r="AI11" i="1"/>
  <c r="AI98" i="1"/>
  <c r="AQ98" i="1" s="1"/>
  <c r="AI83" i="1"/>
  <c r="AI21" i="1"/>
  <c r="AI47" i="1"/>
  <c r="AI92" i="1"/>
  <c r="AQ92" i="1" s="1"/>
  <c r="AI72" i="1"/>
  <c r="AI68" i="1"/>
  <c r="AI53" i="1"/>
  <c r="AI65" i="1"/>
  <c r="AI93" i="1"/>
  <c r="AQ93" i="1" s="1"/>
  <c r="AI15" i="1"/>
  <c r="AI30" i="1"/>
  <c r="AI32" i="1"/>
  <c r="AI4" i="1"/>
  <c r="AI70" i="1"/>
  <c r="AI12" i="1"/>
  <c r="AI8" i="1"/>
  <c r="AI57" i="1"/>
  <c r="AL55" i="1"/>
  <c r="AL13" i="1"/>
  <c r="AL22" i="1"/>
  <c r="AL3" i="1"/>
  <c r="AL48" i="1"/>
  <c r="AL38" i="1"/>
  <c r="AL9" i="1"/>
  <c r="AL39" i="1"/>
  <c r="AL29" i="1"/>
  <c r="AL41" i="1"/>
  <c r="AL59" i="1"/>
  <c r="AL28" i="1"/>
  <c r="AL20" i="1"/>
  <c r="AL23" i="1"/>
  <c r="AL16" i="1"/>
  <c r="AL50" i="1"/>
  <c r="AL81" i="1"/>
  <c r="AL60" i="1"/>
  <c r="AL26" i="1"/>
  <c r="AL79" i="1"/>
  <c r="AL42" i="1"/>
  <c r="AL34" i="1"/>
  <c r="AL52" i="1"/>
  <c r="AL35" i="1"/>
  <c r="AL44" i="1"/>
  <c r="AL5" i="1"/>
  <c r="AL36" i="1"/>
  <c r="AL2" i="1"/>
  <c r="AL6" i="1"/>
  <c r="AL19" i="1"/>
  <c r="AL14" i="1"/>
  <c r="AL10" i="1"/>
  <c r="AL58" i="1"/>
  <c r="AL71" i="1"/>
  <c r="AL7" i="1"/>
  <c r="AL76" i="1"/>
  <c r="AL80" i="1"/>
  <c r="AL82" i="1"/>
  <c r="AL75" i="1"/>
  <c r="AL33" i="1"/>
  <c r="AL24" i="1"/>
  <c r="AL51" i="1"/>
  <c r="AL40" i="1"/>
  <c r="AL67" i="1"/>
  <c r="AL78" i="1"/>
  <c r="AL56" i="1"/>
  <c r="AL46" i="1"/>
  <c r="AL11" i="1"/>
  <c r="AL21" i="1"/>
  <c r="AL47" i="1"/>
  <c r="AL72" i="1"/>
  <c r="AL68" i="1"/>
  <c r="AL53" i="1"/>
  <c r="AL65" i="1"/>
  <c r="AL15" i="1"/>
  <c r="AL30" i="1"/>
  <c r="AL32" i="1"/>
  <c r="AL4" i="1"/>
  <c r="AL70" i="1"/>
  <c r="AL12" i="1"/>
  <c r="AL8" i="1"/>
  <c r="AL17" i="1"/>
  <c r="AL25" i="1"/>
  <c r="AL18" i="1"/>
  <c r="AL69" i="1"/>
  <c r="AL61" i="1"/>
  <c r="AL43" i="1"/>
  <c r="AL57" i="1"/>
  <c r="AQ83" i="1" l="1"/>
  <c r="AQ78" i="1"/>
  <c r="AQ55" i="1"/>
  <c r="AQ18" i="1"/>
  <c r="AQ68" i="1"/>
  <c r="AQ33" i="1"/>
  <c r="AQ76" i="1"/>
  <c r="AQ10" i="1"/>
  <c r="AQ2" i="1"/>
  <c r="AQ35" i="1"/>
  <c r="AQ79" i="1"/>
  <c r="AQ50" i="1"/>
  <c r="AQ28" i="1"/>
  <c r="AQ39" i="1"/>
  <c r="AQ3" i="1"/>
  <c r="AQ12" i="1"/>
  <c r="AQ57" i="1"/>
  <c r="AQ11" i="1"/>
  <c r="AQ67" i="1"/>
  <c r="AQ43" i="1"/>
  <c r="AQ25" i="1"/>
  <c r="AQ70" i="1"/>
  <c r="AQ15" i="1"/>
  <c r="AQ72" i="1"/>
  <c r="AQ75" i="1"/>
  <c r="AQ7" i="1"/>
  <c r="AQ14" i="1"/>
  <c r="AQ36" i="1"/>
  <c r="AQ52" i="1"/>
  <c r="AQ26" i="1"/>
  <c r="AQ16" i="1"/>
  <c r="AQ59" i="1"/>
  <c r="AQ9" i="1"/>
  <c r="AQ22" i="1"/>
  <c r="AQ30" i="1"/>
  <c r="AQ47" i="1"/>
  <c r="AQ46" i="1"/>
  <c r="AQ40" i="1"/>
  <c r="AQ61" i="1"/>
  <c r="AQ17" i="1"/>
  <c r="AQ4" i="1"/>
  <c r="AQ65" i="1"/>
  <c r="AQ51" i="1"/>
  <c r="AQ82" i="1"/>
  <c r="AQ71" i="1"/>
  <c r="AQ19" i="1"/>
  <c r="AQ5" i="1"/>
  <c r="AQ34" i="1"/>
  <c r="AQ60" i="1"/>
  <c r="AQ23" i="1"/>
  <c r="AQ41" i="1"/>
  <c r="AQ38" i="1"/>
  <c r="AQ21" i="1"/>
  <c r="AQ56" i="1"/>
  <c r="AQ13" i="1"/>
  <c r="AQ69" i="1"/>
  <c r="AQ8" i="1"/>
  <c r="AQ32" i="1"/>
  <c r="AQ53" i="1"/>
  <c r="AQ24" i="1"/>
  <c r="AQ80" i="1"/>
  <c r="AQ58" i="1"/>
  <c r="AQ6" i="1"/>
  <c r="AQ44" i="1"/>
  <c r="AQ42" i="1"/>
  <c r="AQ81" i="1"/>
  <c r="AQ20" i="1"/>
  <c r="AQ29" i="1"/>
  <c r="AQ48" i="1"/>
  <c r="W24" i="1"/>
  <c r="W51" i="1"/>
  <c r="AE10" i="1"/>
  <c r="AE58" i="1"/>
  <c r="AE71" i="1"/>
  <c r="AE7" i="1"/>
  <c r="AE76" i="1"/>
  <c r="AE89" i="1"/>
  <c r="AE80" i="1"/>
  <c r="AE107" i="1"/>
  <c r="AE82" i="1"/>
  <c r="AE90" i="1"/>
  <c r="AE75" i="1"/>
  <c r="AE33" i="1"/>
  <c r="AE24" i="1"/>
  <c r="AE51" i="1"/>
  <c r="W10" i="1"/>
  <c r="W58" i="1"/>
  <c r="W71" i="1"/>
  <c r="W7" i="1"/>
  <c r="W76" i="1"/>
  <c r="W89" i="1"/>
  <c r="W80" i="1"/>
  <c r="W107" i="1"/>
  <c r="W82" i="1"/>
  <c r="W90" i="1"/>
  <c r="W75" i="1"/>
  <c r="W33" i="1"/>
  <c r="AE52" i="1" l="1"/>
  <c r="AE35" i="1"/>
  <c r="AE44" i="1"/>
  <c r="AE5" i="1"/>
  <c r="AE36" i="1"/>
  <c r="AE2" i="1"/>
  <c r="AE6" i="1"/>
  <c r="AE19" i="1"/>
  <c r="AE14" i="1"/>
  <c r="W52" i="1"/>
  <c r="W35" i="1"/>
  <c r="W44" i="1"/>
  <c r="W5" i="1"/>
  <c r="W36" i="1"/>
  <c r="W2" i="1"/>
  <c r="W6" i="1"/>
  <c r="W19" i="1"/>
  <c r="W14" i="1"/>
  <c r="AE55" i="1"/>
  <c r="AE13" i="1"/>
  <c r="AE22" i="1"/>
  <c r="AE3" i="1"/>
  <c r="AE48" i="1"/>
  <c r="AE38" i="1"/>
  <c r="AE9" i="1"/>
  <c r="AE39" i="1"/>
  <c r="AE29" i="1"/>
  <c r="AE41" i="1"/>
  <c r="AE59" i="1"/>
  <c r="AE28" i="1"/>
  <c r="AE20" i="1"/>
  <c r="AE23" i="1"/>
  <c r="AE16" i="1"/>
  <c r="AE50" i="1"/>
  <c r="AE81" i="1"/>
  <c r="AE60" i="1"/>
  <c r="AE26" i="1"/>
  <c r="AE79" i="1"/>
  <c r="AE42" i="1"/>
  <c r="AE34" i="1"/>
  <c r="W81" i="1"/>
  <c r="W60" i="1"/>
  <c r="W26" i="1"/>
  <c r="W79" i="1"/>
  <c r="W42" i="1"/>
  <c r="W34" i="1"/>
  <c r="W55" i="1" l="1"/>
  <c r="W13" i="1"/>
  <c r="W22" i="1"/>
  <c r="W3" i="1"/>
  <c r="W48" i="1"/>
  <c r="W38" i="1"/>
  <c r="W9" i="1"/>
  <c r="W39" i="1"/>
  <c r="W29" i="1"/>
  <c r="W41" i="1"/>
  <c r="W59" i="1"/>
  <c r="W28" i="1"/>
  <c r="W20" i="1"/>
  <c r="W23" i="1"/>
  <c r="W16" i="1"/>
  <c r="W50" i="1"/>
  <c r="W43" i="1" l="1"/>
  <c r="AE43" i="1"/>
  <c r="AE69" i="1"/>
  <c r="AE61" i="1"/>
  <c r="W69" i="1"/>
  <c r="W61" i="1"/>
  <c r="AE15" i="1"/>
  <c r="AE30" i="1"/>
  <c r="AE32" i="1"/>
  <c r="AE4" i="1"/>
  <c r="AE70" i="1"/>
  <c r="AE12" i="1"/>
  <c r="AE8" i="1"/>
  <c r="AE17" i="1"/>
  <c r="AE25" i="1"/>
  <c r="AE18" i="1"/>
  <c r="W30" i="1"/>
  <c r="W32" i="1"/>
  <c r="W4" i="1"/>
  <c r="W70" i="1"/>
  <c r="W12" i="1"/>
  <c r="W8" i="1"/>
  <c r="W17" i="1"/>
  <c r="W25" i="1"/>
  <c r="W18" i="1"/>
  <c r="AE47" i="1" l="1"/>
  <c r="AE92" i="1"/>
  <c r="AE72" i="1"/>
  <c r="AE68" i="1"/>
  <c r="AE53" i="1"/>
  <c r="AE65" i="1"/>
  <c r="AE93" i="1"/>
  <c r="W47" i="1"/>
  <c r="W92" i="1"/>
  <c r="W72" i="1"/>
  <c r="W68" i="1"/>
  <c r="W53" i="1"/>
  <c r="W65" i="1"/>
  <c r="W93" i="1"/>
  <c r="AE57" i="1"/>
  <c r="AE86" i="1"/>
  <c r="AE40" i="1"/>
  <c r="AE67" i="1"/>
  <c r="AE78" i="1"/>
  <c r="AE56" i="1"/>
  <c r="AE46" i="1"/>
  <c r="AE98" i="1"/>
  <c r="AE83" i="1"/>
  <c r="AE21" i="1"/>
  <c r="AE11" i="1"/>
  <c r="W86" i="1"/>
  <c r="W40" i="1"/>
  <c r="W67" i="1"/>
  <c r="W78" i="1"/>
  <c r="W56" i="1"/>
  <c r="W46" i="1"/>
  <c r="W98" i="1"/>
  <c r="W83" i="1"/>
  <c r="W21" i="1"/>
  <c r="W11" i="1"/>
  <c r="W57" i="1"/>
  <c r="W15" i="1" l="1"/>
</calcChain>
</file>

<file path=xl/sharedStrings.xml><?xml version="1.0" encoding="utf-8"?>
<sst xmlns="http://schemas.openxmlformats.org/spreadsheetml/2006/main" count="194" uniqueCount="179">
  <si>
    <t>IADL</t>
  </si>
  <si>
    <t>GDS interpretacja</t>
  </si>
  <si>
    <t>MMSE interpretacja</t>
  </si>
  <si>
    <t>PŁEĆ</t>
  </si>
  <si>
    <t>KOBIETA - 1</t>
  </si>
  <si>
    <t>MĘŻCZYZNA - 0</t>
  </si>
  <si>
    <t>STAN CYWILNY</t>
  </si>
  <si>
    <t>ZAMĘŻNA/ŻONATY - 1</t>
  </si>
  <si>
    <t>WDOWA/WDOWIEC - 2</t>
  </si>
  <si>
    <t>ROZWODNIK/KA -3</t>
  </si>
  <si>
    <t>WOLNY/A -4</t>
  </si>
  <si>
    <t xml:space="preserve">ZAOPATRZENIE </t>
  </si>
  <si>
    <t>NIE - 0</t>
  </si>
  <si>
    <t>TAK - 1</t>
  </si>
  <si>
    <t>WYKSZTAŁCENIE</t>
  </si>
  <si>
    <t>ADL</t>
  </si>
  <si>
    <t>ADL interpretacja</t>
  </si>
  <si>
    <t>NIEZDOLNY - 1</t>
  </si>
  <si>
    <t>Z PEWNĄ POMOCĄ  - 2</t>
  </si>
  <si>
    <t>BEZ POMOCY - 3</t>
  </si>
  <si>
    <t>IADL interpretacja</t>
  </si>
  <si>
    <t>PRAWIE NIEZALEŻNY (18-24pkt) - 2</t>
  </si>
  <si>
    <t>UMIEARKOWANIE ZALEŻNY (10-17pkt) - 1</t>
  </si>
  <si>
    <t>POWAŻNIE ZALEŻNY (0-9pkt) - 0</t>
  </si>
  <si>
    <t>BERG interpretacja</t>
  </si>
  <si>
    <t>WYSOKIE RYZYKO UPADKU (0-20pkt) - 0</t>
  </si>
  <si>
    <t>ŚREDNIE RYZYKO UPADKU (21-40pkt) - 1</t>
  </si>
  <si>
    <t>NISKIE RYZYKO UPADKU (41-56pkt) - 2</t>
  </si>
  <si>
    <t>TINETTI interpretacja</t>
  </si>
  <si>
    <t>WYSOKIE RYZYKO UPADKU (0-18pkt) - 0</t>
  </si>
  <si>
    <t>BRAK RYZYKA UPADKU (26-28pkt) - 2</t>
  </si>
  <si>
    <t>UMIARKOWANE RYZYKO UPADKU (19-25pkt) - 1</t>
  </si>
  <si>
    <t>BEZ DEPRESJI (0-5pkt) - 0</t>
  </si>
  <si>
    <t>DEPRESJA O ROSNĄCYM NASILENIU (6-15pkt) - 1</t>
  </si>
  <si>
    <t>OTĘPIENIE GŁĘBOKIE (0-10pkt) - 0</t>
  </si>
  <si>
    <t>OTĘPIENIE ŚREDNIEGO STOPNIA (11-18pkt) - 1</t>
  </si>
  <si>
    <t>OTĘPIENIE LEKKIEGO STOPNIA (19-23pkt) - 2</t>
  </si>
  <si>
    <t>ZABURZENIA POZNAWCZE BEZ OTĘPIENIA (24-26pkt) - 3</t>
  </si>
  <si>
    <t>WYNIK PRAWIDŁOWY (27-30pkt) - 4</t>
  </si>
  <si>
    <t>DWIE KULE - 2</t>
  </si>
  <si>
    <t>BALKONIK/CHODZIK - 3</t>
  </si>
  <si>
    <t>LASKA/KULA - 1</t>
  </si>
  <si>
    <t>UK. KRĄŻENIA - 1</t>
  </si>
  <si>
    <t>UK.DOKREWNY - 3</t>
  </si>
  <si>
    <t>UK. POKARMOWY - 4</t>
  </si>
  <si>
    <t>UK. ODDECHOWY - 5</t>
  </si>
  <si>
    <t>ANKIETA</t>
  </si>
  <si>
    <t>Osoby znacznie niesprawne (0-2pkt) - 0</t>
  </si>
  <si>
    <t>Osoby umiarkowanie niesprawne (3-4pkt) - 1</t>
  </si>
  <si>
    <t>Osoby sprawne (5-6pkt) -2</t>
  </si>
  <si>
    <t>UK. UROLOGICZNY- 6</t>
  </si>
  <si>
    <t>PODSTAWOWE - 1</t>
  </si>
  <si>
    <t>ŚREDNIE -2</t>
  </si>
  <si>
    <t>ZAWODOWE -3</t>
  </si>
  <si>
    <t>WYŻSZE - 4</t>
  </si>
  <si>
    <t>UK. KOSTNO-STAWOWY- 2</t>
  </si>
  <si>
    <t>UK. NERWOWY - 7</t>
  </si>
  <si>
    <t>DEPRESJA - 8</t>
  </si>
  <si>
    <t>IPAQ interpretacja</t>
  </si>
  <si>
    <t>WYSOKI (&gt;1500MET-min/tydzień) - 2</t>
  </si>
  <si>
    <t>WYSTARCZAJĄCY (600-1500MET-min/tydzień) - 1</t>
  </si>
  <si>
    <t>NIEWYSTARCZAJĄCY (&lt;600MET-min/tydzień) - 0</t>
  </si>
  <si>
    <t>L.p.</t>
  </si>
  <si>
    <t>CHOROBY UKŁADU KRĄŻENIA</t>
  </si>
  <si>
    <t>CHOROBY UKŁADU KOSTNO-STAWOWEGO</t>
  </si>
  <si>
    <t>CHOROBY UKŁADU DOKREWNEGO</t>
  </si>
  <si>
    <t>CHOROBY UKŁADU POKARMOWEGO</t>
  </si>
  <si>
    <t>CHOROBY UKŁADU ODDECHOWEGO</t>
  </si>
  <si>
    <t>CHOROBY UKŁADU UROLOGICZNEGO</t>
  </si>
  <si>
    <t>CHOROBY UKŁADU NERWOEGO</t>
  </si>
  <si>
    <t>DEPRESJA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</si>
  <si>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</si>
  <si>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</si>
  <si>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</si>
  <si>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</si>
  <si>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</si>
  <si>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</si>
  <si>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</si>
  <si>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</si>
  <si>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</si>
  <si>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</si>
  <si>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</si>
  <si>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</si>
  <si>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</si>
  <si>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</si>
  <si>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</si>
  <si>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</si>
  <si>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</si>
  <si>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</si>
  <si>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</si>
  <si>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</si>
  <si>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</si>
  <si>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</si>
  <si>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</si>
  <si>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</si>
  <si>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</si>
  <si>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</si>
  <si>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</si>
  <si>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</si>
  <si>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</si>
  <si>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</si>
  <si>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</si>
  <si>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</si>
  <si>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</si>
  <si>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</si>
  <si>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</si>
  <si>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</si>
  <si>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</si>
  <si>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</si>
  <si>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</si>
  <si>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</si>
  <si>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</si>
  <si>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</si>
  <si>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</si>
  <si>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</si>
  <si>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</si>
  <si>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</si>
  <si>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</si>
  <si>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</si>
  <si>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</si>
  <si>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</si>
  <si>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</si>
  <si>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</si>
  <si>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</si>
  <si>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</si>
  <si>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</si>
  <si>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</si>
  <si>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</si>
  <si>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</si>
  <si>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</si>
  <si>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</si>
  <si>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</si>
  <si>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</si>
  <si>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</si>
  <si>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</si>
  <si>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</si>
  <si>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</si>
  <si>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</si>
  <si>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</si>
  <si>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</si>
  <si>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</si>
  <si>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</si>
  <si>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</si>
  <si>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</si>
  <si>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</si>
  <si>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</si>
  <si>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</si>
  <si>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</si>
  <si>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</si>
  <si>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</si>
  <si>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</si>
  <si>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</si>
  <si>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</si>
  <si>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</si>
  <si>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</si>
  <si>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</si>
  <si>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</si>
  <si>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</si>
  <si>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V89</t>
  </si>
  <si>
    <t>V90</t>
  </si>
  <si>
    <t>V91</t>
  </si>
  <si>
    <t>V92</t>
  </si>
  <si>
    <t>V93</t>
  </si>
  <si>
    <t>V94</t>
  </si>
  <si>
    <t>V95</t>
  </si>
  <si>
    <t>V96</t>
  </si>
  <si>
    <t>V97</t>
  </si>
  <si>
    <t>V98</t>
  </si>
  <si>
    <t>V99</t>
  </si>
  <si>
    <t>V100</t>
  </si>
  <si>
    <t>V101</t>
  </si>
  <si>
    <t>V102</t>
  </si>
  <si>
    <t>V103</t>
  </si>
  <si>
    <t>V104</t>
  </si>
  <si>
    <t>V105</t>
  </si>
  <si>
    <t>V106</t>
  </si>
  <si>
    <t>V107</t>
  </si>
  <si>
    <t>V108</t>
  </si>
  <si>
    <t>V109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</si>
</sst>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E890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Fill="1" applyBorder="1"/>
    <xf numFmtId="0" fontId="0" fillId="0" borderId="0" xfId="0" applyFill="1"/>
    <xf numFmtId="0" fontId="0" fillId="2" borderId="0" xfId="0" applyFill="1"/>
    <xf numFmtId="0" fontId="2" fillId="0" borderId="1" xfId="0" applyFont="1" applyFill="1" applyBorder="1"/>
    <xf numFmtId="0" fontId="0" fillId="3" borderId="0" xfId="0" applyFill="1"/>
    <xf numFmtId="0" fontId="0" fillId="4" borderId="0" xfId="0" applyFill="1"/>
    <xf numFmtId="0" fontId="3" fillId="0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6" borderId="0" xfId="0" applyFill="1"/>
    <xf numFmtId="0" fontId="0" fillId="0" borderId="1" xfId="0" applyFont="1" applyFill="1" applyBorder="1"/>
    <xf numFmtId="0" fontId="0" fillId="7" borderId="1" xfId="0" applyNumberFormat="1" applyFill="1" applyBorder="1" applyAlignment="1">
      <alignment wrapText="1"/>
    </xf>
    <xf numFmtId="0" fontId="0" fillId="7" borderId="1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890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zoomScale="80" zoomScaleNormal="80" workbookViewId="0">
      <selection activeCell="B1" sqref="B1"/>
    </sheetView>
  </sheetViews>
  <sheetFormatPr baseColWidth="10" defaultColWidth="8.83203125" defaultRowHeight="15" x14ac:dyDescent="0.2"/>
  <cols>
    <col min="1" max="1" width="24.5" customWidth="1"/>
    <col min="2" max="2" width="39.6640625" customWidth="1"/>
    <col min="3" max="3" width="35" customWidth="1"/>
    <col min="4" max="4" width="45.5" customWidth="1"/>
    <col min="5" max="5" width="25.83203125" customWidth="1"/>
    <col min="6" max="6" width="22.1640625" customWidth="1"/>
    <col min="7" max="7" width="21.1640625" customWidth="1"/>
    <col min="8" max="9" width="20.5" customWidth="1"/>
    <col min="10" max="10" width="18.33203125" customWidth="1"/>
  </cols>
  <sheetData>
    <row r="1" spans="1:10" x14ac:dyDescent="0.2">
      <c r="A1" s="1" t="s">
        <v>46</v>
      </c>
    </row>
    <row r="2" spans="1:10" x14ac:dyDescent="0.2">
      <c r="A2" s="1"/>
      <c r="B2" s="1" t="s">
        <v>3</v>
      </c>
      <c r="C2" t="s">
        <v>5</v>
      </c>
      <c r="D2" t="s">
        <v>4</v>
      </c>
    </row>
    <row r="3" spans="1:10" x14ac:dyDescent="0.2">
      <c r="A3" s="1"/>
      <c r="B3" s="1" t="s">
        <v>6</v>
      </c>
      <c r="C3" t="s">
        <v>7</v>
      </c>
      <c r="D3" t="s">
        <v>8</v>
      </c>
      <c r="E3" t="s">
        <v>9</v>
      </c>
      <c r="F3" t="s">
        <v>10</v>
      </c>
    </row>
    <row r="4" spans="1:10" x14ac:dyDescent="0.2">
      <c r="A4" s="1"/>
      <c r="B4" s="1" t="s">
        <v>11</v>
      </c>
      <c r="C4" t="s">
        <v>12</v>
      </c>
      <c r="D4" t="s">
        <v>41</v>
      </c>
      <c r="E4" t="s">
        <v>39</v>
      </c>
      <c r="F4" t="s">
        <v>40</v>
      </c>
    </row>
    <row r="5" spans="1:10" x14ac:dyDescent="0.2">
      <c r="A5" s="1"/>
      <c r="B5" s="1" t="s">
        <v>14</v>
      </c>
      <c r="C5" t="s">
        <v>51</v>
      </c>
      <c r="D5" t="s">
        <v>52</v>
      </c>
      <c r="E5" t="s">
        <v>53</v>
      </c>
      <c r="F5" t="s">
        <v>54</v>
      </c>
    </row>
    <row r="6" spans="1:10" x14ac:dyDescent="0.2">
      <c r="A6" s="1"/>
      <c r="B6" s="1" t="s">
        <v>63</v>
      </c>
      <c r="C6" t="s">
        <v>42</v>
      </c>
      <c r="D6" t="s">
        <v>55</v>
      </c>
      <c r="E6" t="s">
        <v>43</v>
      </c>
      <c r="F6" t="s">
        <v>44</v>
      </c>
      <c r="G6" t="s">
        <v>45</v>
      </c>
      <c r="H6" t="s">
        <v>50</v>
      </c>
      <c r="I6" t="s">
        <v>56</v>
      </c>
      <c r="J6" t="s">
        <v>57</v>
      </c>
    </row>
    <row r="7" spans="1:10" x14ac:dyDescent="0.2">
      <c r="A7" s="1"/>
      <c r="B7" s="1" t="s">
        <v>64</v>
      </c>
      <c r="C7" t="s">
        <v>12</v>
      </c>
      <c r="D7" t="s">
        <v>13</v>
      </c>
    </row>
    <row r="8" spans="1:10" x14ac:dyDescent="0.2">
      <c r="A8" s="1"/>
      <c r="B8" s="1" t="s">
        <v>65</v>
      </c>
      <c r="C8" t="s">
        <v>12</v>
      </c>
      <c r="D8" t="s">
        <v>13</v>
      </c>
    </row>
    <row r="9" spans="1:10" x14ac:dyDescent="0.2">
      <c r="A9" s="1"/>
      <c r="B9" s="1" t="s">
        <v>66</v>
      </c>
      <c r="C9" t="s">
        <v>12</v>
      </c>
      <c r="D9" t="s">
        <v>13</v>
      </c>
    </row>
    <row r="10" spans="1:10" x14ac:dyDescent="0.2">
      <c r="A10" s="1"/>
      <c r="B10" s="1" t="s">
        <v>67</v>
      </c>
      <c r="C10" t="s">
        <v>12</v>
      </c>
      <c r="D10" t="s">
        <v>13</v>
      </c>
    </row>
    <row r="11" spans="1:10" x14ac:dyDescent="0.2">
      <c r="A11" s="1"/>
      <c r="B11" s="1" t="s">
        <v>68</v>
      </c>
      <c r="C11" t="s">
        <v>12</v>
      </c>
      <c r="D11" t="s">
        <v>13</v>
      </c>
    </row>
    <row r="12" spans="1:10" x14ac:dyDescent="0.2">
      <c r="A12" s="1"/>
      <c r="B12" s="1" t="s">
        <v>69</v>
      </c>
      <c r="C12" t="s">
        <v>12</v>
      </c>
      <c r="D12" t="s">
        <v>13</v>
      </c>
    </row>
    <row r="13" spans="1:10" x14ac:dyDescent="0.2">
      <c r="A13" s="1"/>
      <c r="B13" s="1" t="s">
        <v>70</v>
      </c>
      <c r="C13" t="s">
        <v>12</v>
      </c>
      <c r="D13" t="s">
        <v>13</v>
      </c>
    </row>
    <row r="14" spans="1:10" x14ac:dyDescent="0.2">
      <c r="A14" s="1"/>
      <c r="B14" s="1"/>
    </row>
    <row r="15" spans="1:10" x14ac:dyDescent="0.2">
      <c r="A15" s="1"/>
      <c r="B15" s="1"/>
    </row>
    <row r="16" spans="1:10" x14ac:dyDescent="0.2">
      <c r="A16" s="1" t="s">
        <v>15</v>
      </c>
      <c r="B16" t="s">
        <v>12</v>
      </c>
      <c r="D16" t="s">
        <v>16</v>
      </c>
    </row>
    <row r="17" spans="1:4" x14ac:dyDescent="0.2">
      <c r="A17" s="1"/>
      <c r="B17" t="s">
        <v>13</v>
      </c>
      <c r="D17" t="s">
        <v>47</v>
      </c>
    </row>
    <row r="18" spans="1:4" x14ac:dyDescent="0.2">
      <c r="A18" s="1"/>
      <c r="D18" t="s">
        <v>48</v>
      </c>
    </row>
    <row r="19" spans="1:4" x14ac:dyDescent="0.2">
      <c r="A19" s="1"/>
      <c r="D19" t="s">
        <v>49</v>
      </c>
    </row>
    <row r="20" spans="1:4" x14ac:dyDescent="0.2">
      <c r="A20" s="1"/>
    </row>
    <row r="21" spans="1:4" x14ac:dyDescent="0.2">
      <c r="A21" s="1"/>
    </row>
    <row r="22" spans="1:4" x14ac:dyDescent="0.2">
      <c r="A22" s="1" t="s">
        <v>0</v>
      </c>
      <c r="B22" t="s">
        <v>17</v>
      </c>
      <c r="D22" t="s">
        <v>20</v>
      </c>
    </row>
    <row r="23" spans="1:4" x14ac:dyDescent="0.2">
      <c r="A23" s="1"/>
      <c r="B23" t="s">
        <v>18</v>
      </c>
      <c r="D23" t="s">
        <v>23</v>
      </c>
    </row>
    <row r="24" spans="1:4" x14ac:dyDescent="0.2">
      <c r="A24" s="1"/>
      <c r="B24" t="s">
        <v>19</v>
      </c>
      <c r="D24" t="s">
        <v>22</v>
      </c>
    </row>
    <row r="25" spans="1:4" x14ac:dyDescent="0.2">
      <c r="A25" s="1"/>
      <c r="D25" t="s">
        <v>21</v>
      </c>
    </row>
    <row r="26" spans="1:4" x14ac:dyDescent="0.2">
      <c r="A26" s="1"/>
    </row>
    <row r="27" spans="1:4" x14ac:dyDescent="0.2">
      <c r="A27" s="1"/>
    </row>
    <row r="28" spans="1:4" x14ac:dyDescent="0.2">
      <c r="A28" s="1" t="s">
        <v>24</v>
      </c>
      <c r="B28" t="s">
        <v>25</v>
      </c>
    </row>
    <row r="29" spans="1:4" x14ac:dyDescent="0.2">
      <c r="A29" s="1"/>
      <c r="B29" t="s">
        <v>26</v>
      </c>
    </row>
    <row r="30" spans="1:4" x14ac:dyDescent="0.2">
      <c r="A30" s="1"/>
      <c r="B30" t="s">
        <v>27</v>
      </c>
    </row>
    <row r="31" spans="1:4" x14ac:dyDescent="0.2">
      <c r="A31" s="1"/>
    </row>
    <row r="32" spans="1:4" x14ac:dyDescent="0.2">
      <c r="A32" s="1"/>
    </row>
    <row r="33" spans="1:2" x14ac:dyDescent="0.2">
      <c r="A33" s="1" t="s">
        <v>28</v>
      </c>
      <c r="B33" t="s">
        <v>29</v>
      </c>
    </row>
    <row r="34" spans="1:2" x14ac:dyDescent="0.2">
      <c r="A34" s="1"/>
      <c r="B34" t="s">
        <v>31</v>
      </c>
    </row>
    <row r="35" spans="1:2" x14ac:dyDescent="0.2">
      <c r="A35" s="1"/>
      <c r="B35" t="s">
        <v>30</v>
      </c>
    </row>
    <row r="36" spans="1:2" x14ac:dyDescent="0.2">
      <c r="A36" s="1"/>
    </row>
    <row r="37" spans="1:2" x14ac:dyDescent="0.2">
      <c r="A37" s="1"/>
    </row>
    <row r="38" spans="1:2" x14ac:dyDescent="0.2">
      <c r="A38" s="1" t="s">
        <v>58</v>
      </c>
      <c r="B38" t="s">
        <v>59</v>
      </c>
    </row>
    <row r="39" spans="1:2" x14ac:dyDescent="0.2">
      <c r="A39" s="1"/>
      <c r="B39" t="s">
        <v>60</v>
      </c>
    </row>
    <row r="40" spans="1:2" x14ac:dyDescent="0.2">
      <c r="A40" s="1"/>
      <c r="B40" t="s">
        <v>61</v>
      </c>
    </row>
    <row r="41" spans="1:2" x14ac:dyDescent="0.2">
      <c r="A41" s="1"/>
    </row>
    <row r="42" spans="1:2" x14ac:dyDescent="0.2">
      <c r="A42" s="1" t="s">
        <v>1</v>
      </c>
      <c r="B42" t="s">
        <v>32</v>
      </c>
    </row>
    <row r="43" spans="1:2" x14ac:dyDescent="0.2">
      <c r="A43" s="1"/>
      <c r="B43" t="s">
        <v>33</v>
      </c>
    </row>
    <row r="44" spans="1:2" x14ac:dyDescent="0.2">
      <c r="A44" s="1"/>
    </row>
    <row r="45" spans="1:2" x14ac:dyDescent="0.2">
      <c r="A45" s="1"/>
    </row>
    <row r="46" spans="1:2" x14ac:dyDescent="0.2">
      <c r="A46" s="1" t="s">
        <v>2</v>
      </c>
      <c r="B46" t="s">
        <v>34</v>
      </c>
    </row>
    <row r="47" spans="1:2" x14ac:dyDescent="0.2">
      <c r="B47" t="s">
        <v>35</v>
      </c>
    </row>
    <row r="48" spans="1:2" x14ac:dyDescent="0.2">
      <c r="B48" t="s">
        <v>36</v>
      </c>
    </row>
    <row r="49" spans="2:2" x14ac:dyDescent="0.2">
      <c r="B49" t="s">
        <v>37</v>
      </c>
    </row>
    <row r="50" spans="2:2" x14ac:dyDescent="0.2">
      <c r="B50" t="s">
        <v>38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C685"/>
  <sheetViews>
    <sheetView tabSelected="1" topLeftCell="B1" zoomScale="150" zoomScaleNormal="60" workbookViewId="0">
      <pane ySplit="1" topLeftCell="A2" activePane="bottomLeft" state="frozen"/>
      <selection activeCell="BV1" sqref="BV1"/>
      <selection pane="bottomLeft" activeCell="BZ7" sqref="BZ7"/>
    </sheetView>
  </sheetViews>
  <sheetFormatPr baseColWidth="10" defaultColWidth="8.83203125" defaultRowHeight="15" x14ac:dyDescent="0.2"/>
  <cols>
    <col min="1" max="1" width="5.1640625" customWidth="1"/>
    <col min="2" max="2" width="12.83203125" customWidth="1"/>
    <col min="3" max="3" width="10.5" customWidth="1"/>
    <col min="5" max="5" width="7.6640625" customWidth="1"/>
    <col min="6" max="6" width="13.5" customWidth="1"/>
    <col min="7" max="7" width="14.6640625" customWidth="1"/>
    <col min="8" max="8" width="17.5" customWidth="1"/>
    <col min="17" max="17" width="6.6640625" customWidth="1"/>
    <col min="18" max="18" width="6.33203125" customWidth="1"/>
    <col min="19" max="19" width="6.5" customWidth="1"/>
    <col min="20" max="20" width="6" customWidth="1"/>
    <col min="21" max="22" width="6.5" customWidth="1"/>
    <col min="23" max="23" width="7.5" customWidth="1"/>
    <col min="24" max="24" width="13.5" customWidth="1"/>
    <col min="25" max="25" width="7.5" customWidth="1"/>
    <col min="26" max="27" width="7.1640625" customWidth="1"/>
    <col min="28" max="29" width="7.33203125" customWidth="1"/>
    <col min="30" max="30" width="8" customWidth="1"/>
    <col min="31" max="31" width="7.1640625" customWidth="1"/>
    <col min="32" max="32" width="10.33203125" customWidth="1"/>
    <col min="33" max="33" width="13.5" customWidth="1"/>
    <col min="34" max="34" width="13.1640625" customWidth="1"/>
    <col min="36" max="36" width="14.83203125" style="3" customWidth="1"/>
    <col min="37" max="37" width="15" customWidth="1"/>
    <col min="38" max="38" width="11" customWidth="1"/>
    <col min="39" max="39" width="16.5" style="3" customWidth="1"/>
    <col min="40" max="40" width="13.33203125" customWidth="1"/>
    <col min="42" max="42" width="11.5" customWidth="1"/>
    <col min="43" max="43" width="8.83203125" style="4"/>
    <col min="44" max="45" width="8.83203125" style="7"/>
    <col min="46" max="46" width="8.83203125" style="6"/>
    <col min="47" max="48" width="8.83203125" style="7"/>
    <col min="49" max="49" width="8.83203125" style="6"/>
    <col min="50" max="51" width="8.83203125" style="7"/>
    <col min="52" max="52" width="8.83203125" style="6"/>
    <col min="53" max="54" width="8.83203125" style="7"/>
    <col min="55" max="55" width="8.83203125" style="6"/>
    <col min="56" max="57" width="8.83203125" style="7"/>
    <col min="58" max="59" width="8.83203125" style="6"/>
    <col min="60" max="60" width="8.83203125" style="7"/>
    <col min="61" max="61" width="8.83203125" style="6"/>
    <col min="62" max="62" width="8.83203125" style="7"/>
    <col min="63" max="63" width="8.83203125" style="6"/>
    <col min="64" max="64" width="8.83203125" style="7"/>
    <col min="65" max="65" width="8.83203125" style="11"/>
    <col min="66" max="66" width="8.83203125" style="7"/>
    <col min="67" max="67" width="8.83203125" style="6"/>
    <col min="68" max="68" width="8.83203125" style="7"/>
    <col min="69" max="69" width="8.83203125" style="6"/>
    <col min="70" max="70" width="8.83203125" style="7"/>
    <col min="71" max="72" width="8.83203125" style="6"/>
    <col min="73" max="75" width="8.83203125" style="7"/>
    <col min="76" max="76" width="14" style="6" customWidth="1"/>
    <col min="77" max="77" width="8.83203125" style="6"/>
    <col min="78" max="79" width="8.83203125" style="7"/>
    <col min="80" max="80" width="8.83203125" style="6"/>
    <col min="81" max="82" width="8.83203125" style="7"/>
    <col min="83" max="83" width="8.83203125" style="11"/>
    <col min="84" max="85" width="8.83203125" style="7"/>
    <col min="86" max="86" width="8.83203125" style="6"/>
    <col min="87" max="88" width="8.83203125" style="7"/>
    <col min="89" max="89" width="8.83203125" style="6"/>
    <col min="90" max="91" width="8.83203125" style="7"/>
    <col min="92" max="92" width="8.83203125" style="6"/>
    <col min="93" max="93" width="8.83203125" style="7"/>
    <col min="94" max="94" width="9.6640625" style="6" customWidth="1"/>
    <col min="95" max="95" width="8.83203125" style="7"/>
    <col min="96" max="96" width="9.6640625" style="6" customWidth="1"/>
    <col min="97" max="97" width="8.83203125" style="7"/>
    <col min="98" max="98" width="8.83203125" style="11"/>
    <col min="99" max="99" width="8.83203125" style="7"/>
    <col min="100" max="100" width="8.83203125" style="6"/>
    <col min="101" max="101" width="8.83203125" style="7"/>
    <col min="102" max="102" width="8.83203125" style="11"/>
    <col min="103" max="103" width="8.83203125" style="7"/>
    <col min="104" max="104" width="8.83203125" style="11"/>
    <col min="105" max="107" width="8.83203125" style="7"/>
    <col min="108" max="108" width="8.83203125" style="11"/>
    <col min="109" max="109" width="8.83203125" style="6"/>
    <col min="110" max="211" width="8.83203125" style="3"/>
  </cols>
  <sheetData>
    <row r="1" spans="1:211" s="13" customFormat="1" ht="48.75" customHeight="1" x14ac:dyDescent="0.2">
      <c r="A1" s="13" t="s">
        <v>62</v>
      </c>
      <c r="B1" s="13" t="s">
        <v>71</v>
      </c>
      <c r="C1" s="13" t="s">
        <v>72</v>
      </c>
      <c r="D1" s="13" t="s">
        <v>73</v>
      </c>
      <c r="E1" s="13" t="s">
        <v>74</v>
      </c>
      <c r="F1" s="13" t="s">
        <v>75</v>
      </c>
      <c r="G1" s="13" t="s">
        <v>76</v>
      </c>
      <c r="H1" s="13" t="s">
        <v>77</v>
      </c>
      <c r="I1" s="13" t="s">
        <v>78</v>
      </c>
      <c r="J1" s="13" t="s">
        <v>79</v>
      </c>
      <c r="K1" s="13" t="s">
        <v>80</v>
      </c>
      <c r="L1" s="13" t="s">
        <v>81</v>
      </c>
      <c r="M1" s="13" t="s">
        <v>82</v>
      </c>
      <c r="N1" s="13" t="s">
        <v>83</v>
      </c>
      <c r="O1" s="13" t="s">
        <v>84</v>
      </c>
      <c r="P1" s="13" t="s">
        <v>85</v>
      </c>
      <c r="Q1" s="13" t="s">
        <v>86</v>
      </c>
      <c r="R1" s="13" t="s">
        <v>87</v>
      </c>
      <c r="S1" s="13" t="s">
        <v>88</v>
      </c>
      <c r="T1" s="13" t="s">
        <v>89</v>
      </c>
      <c r="U1" s="13" t="s">
        <v>90</v>
      </c>
      <c r="V1" s="13" t="s">
        <v>91</v>
      </c>
      <c r="W1" s="13" t="s">
        <v>92</v>
      </c>
      <c r="X1" s="13" t="s">
        <v>93</v>
      </c>
      <c r="Y1" s="13" t="s">
        <v>94</v>
      </c>
      <c r="Z1" s="13" t="s">
        <v>95</v>
      </c>
      <c r="AA1" s="13" t="s">
        <v>96</v>
      </c>
      <c r="AB1" s="13" t="s">
        <v>97</v>
      </c>
      <c r="AC1" s="13" t="s">
        <v>98</v>
      </c>
      <c r="AD1" s="13" t="s">
        <v>99</v>
      </c>
      <c r="AE1" s="13" t="s">
        <v>100</v>
      </c>
      <c r="AF1" s="13" t="s">
        <v>101</v>
      </c>
      <c r="AG1" s="13" t="s">
        <v>102</v>
      </c>
      <c r="AH1" s="13" t="s">
        <v>103</v>
      </c>
      <c r="AI1" s="13" t="s">
        <v>104</v>
      </c>
      <c r="AJ1" s="13" t="s">
        <v>105</v>
      </c>
      <c r="AK1" s="13" t="s">
        <v>106</v>
      </c>
      <c r="AL1" s="13" t="s">
        <v>107</v>
      </c>
      <c r="AM1" s="13" t="s">
        <v>108</v>
      </c>
      <c r="AN1" s="13" t="s">
        <v>109</v>
      </c>
      <c r="AO1" s="13" t="s">
        <v>110</v>
      </c>
      <c r="AP1" s="13" t="s">
        <v>111</v>
      </c>
      <c r="AQ1" s="13" t="s">
        <v>112</v>
      </c>
      <c r="AR1" s="13" t="s">
        <v>113</v>
      </c>
      <c r="AS1" s="13" t="s">
        <v>114</v>
      </c>
      <c r="AT1" s="13" t="s">
        <v>115</v>
      </c>
      <c r="AU1" s="13" t="s">
        <v>116</v>
      </c>
      <c r="AV1" s="13" t="s">
        <v>117</v>
      </c>
      <c r="AW1" s="13" t="s">
        <v>118</v>
      </c>
      <c r="AX1" s="13" t="s">
        <v>119</v>
      </c>
      <c r="AY1" s="13" t="s">
        <v>120</v>
      </c>
      <c r="AZ1" s="13" t="s">
        <v>121</v>
      </c>
      <c r="BA1" s="13" t="s">
        <v>122</v>
      </c>
      <c r="BB1" s="13" t="s">
        <v>123</v>
      </c>
      <c r="BC1" s="13" t="s">
        <v>124</v>
      </c>
      <c r="BD1" s="13" t="s">
        <v>125</v>
      </c>
      <c r="BE1" s="13" t="s">
        <v>126</v>
      </c>
      <c r="BF1" s="13" t="s">
        <v>127</v>
      </c>
      <c r="BG1" s="13" t="s">
        <v>128</v>
      </c>
      <c r="BH1" s="13" t="s">
        <v>129</v>
      </c>
      <c r="BI1" s="13" t="s">
        <v>130</v>
      </c>
      <c r="BJ1" s="13" t="s">
        <v>131</v>
      </c>
      <c r="BK1" s="13" t="s">
        <v>132</v>
      </c>
      <c r="BL1" s="13" t="s">
        <v>133</v>
      </c>
      <c r="BM1" s="13" t="s">
        <v>134</v>
      </c>
      <c r="BN1" s="13" t="s">
        <v>135</v>
      </c>
      <c r="BO1" s="14" t="s">
        <v>136</v>
      </c>
      <c r="BP1" s="13" t="s">
        <v>137</v>
      </c>
      <c r="BQ1" s="13" t="s">
        <v>138</v>
      </c>
      <c r="BR1" s="13" t="s">
        <v>139</v>
      </c>
      <c r="BS1" s="13" t="s">
        <v>140</v>
      </c>
      <c r="BT1" s="13" t="s">
        <v>141</v>
      </c>
      <c r="BU1" s="13" t="s">
        <v>142</v>
      </c>
      <c r="BV1" s="13" t="s">
        <v>143</v>
      </c>
      <c r="BW1" s="13" t="s">
        <v>144</v>
      </c>
      <c r="BX1" s="13" t="s">
        <v>145</v>
      </c>
      <c r="BY1" s="13" t="s">
        <v>146</v>
      </c>
      <c r="BZ1" s="13" t="s">
        <v>147</v>
      </c>
      <c r="CA1" s="13" t="s">
        <v>148</v>
      </c>
      <c r="CB1" s="13" t="s">
        <v>149</v>
      </c>
      <c r="CC1" s="13" t="s">
        <v>150</v>
      </c>
      <c r="CD1" s="13" t="s">
        <v>151</v>
      </c>
      <c r="CE1" s="13" t="s">
        <v>152</v>
      </c>
      <c r="CF1" s="13" t="s">
        <v>153</v>
      </c>
      <c r="CG1" s="13" t="s">
        <v>154</v>
      </c>
      <c r="CH1" s="13" t="s">
        <v>155</v>
      </c>
      <c r="CI1" s="13" t="s">
        <v>156</v>
      </c>
      <c r="CJ1" s="13" t="s">
        <v>157</v>
      </c>
      <c r="CK1" s="13" t="s">
        <v>158</v>
      </c>
      <c r="CL1" s="13" t="s">
        <v>159</v>
      </c>
      <c r="CM1" s="13" t="s">
        <v>160</v>
      </c>
      <c r="CN1" s="13" t="s">
        <v>161</v>
      </c>
      <c r="CO1" s="13" t="s">
        <v>162</v>
      </c>
      <c r="CP1" s="13" t="s">
        <v>163</v>
      </c>
      <c r="CQ1" s="13" t="s">
        <v>164</v>
      </c>
      <c r="CR1" s="13" t="s">
        <v>165</v>
      </c>
      <c r="CS1" s="13" t="s">
        <v>166</v>
      </c>
      <c r="CT1" s="13" t="s">
        <v>167</v>
      </c>
      <c r="CU1" s="13" t="s">
        <v>168</v>
      </c>
      <c r="CV1" s="13" t="s">
        <v>169</v>
      </c>
      <c r="CW1" s="13" t="s">
        <v>170</v>
      </c>
      <c r="CX1" s="13" t="s">
        <v>171</v>
      </c>
      <c r="CY1" s="13" t="s">
        <v>172</v>
      </c>
      <c r="CZ1" s="13" t="s">
        <v>173</v>
      </c>
      <c r="DA1" s="13" t="s">
        <v>174</v>
      </c>
      <c r="DB1" s="13" t="s">
        <v>175</v>
      </c>
      <c r="DC1" s="13" t="s">
        <v>176</v>
      </c>
      <c r="DD1" s="13" t="s">
        <v>177</v>
      </c>
      <c r="DE1" s="13" t="s">
        <v>178</v>
      </c>
    </row>
    <row r="2" spans="1:211" s="2" customFormat="1" x14ac:dyDescent="0.2">
      <c r="A2" s="2">
        <v>1</v>
      </c>
      <c r="B2" s="2">
        <v>154</v>
      </c>
      <c r="C2" s="2">
        <v>100</v>
      </c>
      <c r="D2" s="2">
        <v>65</v>
      </c>
      <c r="E2" s="2">
        <v>1</v>
      </c>
      <c r="F2" s="2">
        <v>3</v>
      </c>
      <c r="G2" s="2">
        <v>2</v>
      </c>
      <c r="H2" s="2">
        <v>0</v>
      </c>
      <c r="I2" s="2">
        <v>1</v>
      </c>
      <c r="J2" s="2">
        <v>29</v>
      </c>
      <c r="K2" s="2">
        <v>4.87</v>
      </c>
      <c r="L2" s="2">
        <v>5.81</v>
      </c>
      <c r="M2" s="2">
        <v>28.2</v>
      </c>
      <c r="N2" s="2">
        <v>24.5</v>
      </c>
      <c r="O2" s="2">
        <v>16</v>
      </c>
      <c r="P2" s="2">
        <v>6.27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f t="shared" ref="W2:W26" si="0">SUM(Q2:V2)</f>
        <v>6</v>
      </c>
      <c r="X2" s="2">
        <v>2</v>
      </c>
      <c r="Y2" s="2">
        <v>3</v>
      </c>
      <c r="Z2" s="2">
        <v>3</v>
      </c>
      <c r="AA2" s="2">
        <v>3</v>
      </c>
      <c r="AB2" s="2">
        <v>3</v>
      </c>
      <c r="AC2" s="2">
        <v>3</v>
      </c>
      <c r="AD2" s="2">
        <v>3</v>
      </c>
      <c r="AE2" s="2">
        <f t="shared" ref="AE2:AE33" si="1">SUM(Y2:AD2)</f>
        <v>18</v>
      </c>
      <c r="AF2" s="2">
        <v>55</v>
      </c>
      <c r="AG2" s="2">
        <v>3</v>
      </c>
      <c r="AH2" s="2">
        <v>30</v>
      </c>
      <c r="AI2" s="2">
        <f t="shared" ref="AI2:AI26" si="2">PRODUCT(AG2,AH2,8)</f>
        <v>720</v>
      </c>
      <c r="AJ2" s="2">
        <v>1</v>
      </c>
      <c r="AK2" s="2">
        <v>30</v>
      </c>
      <c r="AL2" s="2">
        <f t="shared" ref="AL2:AL33" si="3">PRODUCT(AJ2,AK2,4)</f>
        <v>120</v>
      </c>
      <c r="AM2" s="2">
        <v>3</v>
      </c>
      <c r="AN2" s="2">
        <v>30</v>
      </c>
      <c r="AO2" s="2">
        <f t="shared" ref="AO2:AO33" si="4">PRODUCT(AM2,AN2,3.3)</f>
        <v>297</v>
      </c>
      <c r="AP2" s="2">
        <v>480</v>
      </c>
      <c r="AQ2" s="2">
        <f t="shared" ref="AQ2:AQ33" si="5">SUM(AO2,AL2,AI2)</f>
        <v>1137</v>
      </c>
      <c r="AR2" s="2">
        <v>2</v>
      </c>
      <c r="AS2" s="2">
        <v>1</v>
      </c>
      <c r="AT2" s="2">
        <f>0.25*20</f>
        <v>5</v>
      </c>
      <c r="AU2" s="2">
        <v>1</v>
      </c>
      <c r="AV2" s="2">
        <v>1</v>
      </c>
      <c r="AW2" s="2">
        <f>21*0.11</f>
        <v>2.31</v>
      </c>
      <c r="AX2" s="2">
        <v>1</v>
      </c>
      <c r="AY2" s="2">
        <v>1</v>
      </c>
      <c r="AZ2" s="2">
        <f>23*0.11</f>
        <v>2.5299999999999998</v>
      </c>
      <c r="BA2" s="2">
        <v>2</v>
      </c>
      <c r="BB2" s="2">
        <v>1</v>
      </c>
      <c r="BC2" s="2">
        <f>23*0.25</f>
        <v>5.75</v>
      </c>
      <c r="BD2" s="2">
        <v>0</v>
      </c>
      <c r="BE2" s="2">
        <v>1</v>
      </c>
      <c r="BF2" s="2">
        <v>0</v>
      </c>
      <c r="BG2" s="2">
        <f t="shared" ref="BG2:BG33" si="6">SUM(BF2,BC2,AZ2,AW2,AT2)</f>
        <v>15.59</v>
      </c>
      <c r="BH2" s="2">
        <v>1</v>
      </c>
      <c r="BI2" s="2">
        <v>25</v>
      </c>
      <c r="BJ2" s="2">
        <v>1</v>
      </c>
      <c r="BK2" s="2">
        <v>25</v>
      </c>
      <c r="BL2" s="2">
        <v>2</v>
      </c>
      <c r="BM2" s="2">
        <v>0</v>
      </c>
      <c r="BN2" s="2">
        <v>2</v>
      </c>
      <c r="BO2" s="2">
        <v>0</v>
      </c>
      <c r="BP2" s="2">
        <v>2</v>
      </c>
      <c r="BQ2" s="2">
        <v>0</v>
      </c>
      <c r="BR2" s="2">
        <v>2</v>
      </c>
      <c r="BS2" s="2">
        <v>0</v>
      </c>
      <c r="BT2" s="2">
        <f t="shared" ref="BT2:BT33" si="7">SUM(BS2,BQ2,BO2,BM2,BK2,BI2)</f>
        <v>50</v>
      </c>
      <c r="BU2" s="2">
        <v>1</v>
      </c>
      <c r="BV2" s="2">
        <v>20</v>
      </c>
      <c r="BW2" s="2">
        <v>1</v>
      </c>
      <c r="BX2" s="2">
        <f>21*2.86</f>
        <v>60.059999999999995</v>
      </c>
      <c r="BY2" s="2">
        <f t="shared" ref="BY2:BY33" si="8">SUM(AT2,AW2,AZ2,BC2,BF2,BI2,BK2,BM2,BO2,BQ2,BS2,BX2)</f>
        <v>125.65</v>
      </c>
      <c r="BZ2" s="2">
        <v>2</v>
      </c>
      <c r="CA2" s="2">
        <v>2</v>
      </c>
      <c r="CB2" s="2">
        <f>0.75*20</f>
        <v>15</v>
      </c>
      <c r="CC2" s="2">
        <v>1</v>
      </c>
      <c r="CD2" s="2">
        <v>1</v>
      </c>
      <c r="CE2" s="2">
        <f>21*0.11</f>
        <v>2.31</v>
      </c>
      <c r="CF2" s="2">
        <v>1</v>
      </c>
      <c r="CG2" s="2">
        <v>1</v>
      </c>
      <c r="CH2" s="2">
        <f>23*0.11</f>
        <v>2.5299999999999998</v>
      </c>
      <c r="CI2" s="2">
        <v>1</v>
      </c>
      <c r="CJ2" s="2">
        <v>1</v>
      </c>
      <c r="CK2" s="2">
        <f>23*0.11</f>
        <v>2.5299999999999998</v>
      </c>
      <c r="CL2" s="2">
        <v>1</v>
      </c>
      <c r="CM2" s="2">
        <v>1</v>
      </c>
      <c r="CN2" s="2">
        <f>30*0.11</f>
        <v>3.3</v>
      </c>
      <c r="CO2" s="2">
        <v>1</v>
      </c>
      <c r="CP2" s="2">
        <v>25</v>
      </c>
      <c r="CQ2" s="2">
        <v>1</v>
      </c>
      <c r="CR2" s="2">
        <v>25</v>
      </c>
      <c r="CS2" s="2">
        <v>2</v>
      </c>
      <c r="CT2" s="2">
        <v>0</v>
      </c>
      <c r="CU2" s="2">
        <v>2</v>
      </c>
      <c r="CV2" s="2">
        <v>0</v>
      </c>
      <c r="CW2" s="2">
        <v>1</v>
      </c>
      <c r="CX2" s="2">
        <v>20</v>
      </c>
      <c r="CY2" s="2">
        <v>2</v>
      </c>
      <c r="CZ2" s="2">
        <v>35</v>
      </c>
      <c r="DA2" s="2">
        <v>1</v>
      </c>
      <c r="DB2" s="2">
        <v>20</v>
      </c>
      <c r="DC2" s="2">
        <v>1</v>
      </c>
      <c r="DD2" s="2">
        <f>21*2.86</f>
        <v>60.059999999999995</v>
      </c>
      <c r="DE2" s="2">
        <f>SUM(CB2,CE2,CH2,CK2,CN2,CP2,CR2,CT2,CV2,CX2,CZ2,DD2)</f>
        <v>190.73000000000002</v>
      </c>
    </row>
    <row r="3" spans="1:211" s="2" customFormat="1" x14ac:dyDescent="0.2">
      <c r="A3" s="2">
        <v>2</v>
      </c>
      <c r="B3" s="2">
        <v>164</v>
      </c>
      <c r="C3" s="2">
        <v>85</v>
      </c>
      <c r="D3" s="2">
        <v>65</v>
      </c>
      <c r="E3" s="2">
        <v>1</v>
      </c>
      <c r="F3" s="2">
        <v>1</v>
      </c>
      <c r="G3" s="2">
        <v>3</v>
      </c>
      <c r="H3" s="2">
        <v>0</v>
      </c>
      <c r="I3" s="2">
        <v>4</v>
      </c>
      <c r="J3" s="2">
        <v>23</v>
      </c>
      <c r="K3" s="2">
        <v>6.62</v>
      </c>
      <c r="L3" s="2">
        <v>6.78</v>
      </c>
      <c r="M3" s="2">
        <v>30.4</v>
      </c>
      <c r="N3" s="2">
        <v>28.3</v>
      </c>
      <c r="O3" s="2">
        <v>16</v>
      </c>
      <c r="P3" s="2">
        <v>8.09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f t="shared" si="0"/>
        <v>6</v>
      </c>
      <c r="X3" s="2">
        <v>2</v>
      </c>
      <c r="Y3" s="2">
        <v>3</v>
      </c>
      <c r="Z3" s="2">
        <v>3</v>
      </c>
      <c r="AA3" s="2">
        <v>3</v>
      </c>
      <c r="AB3" s="2">
        <v>3</v>
      </c>
      <c r="AC3" s="2">
        <v>3</v>
      </c>
      <c r="AD3" s="2">
        <v>3</v>
      </c>
      <c r="AE3" s="2">
        <f t="shared" si="1"/>
        <v>18</v>
      </c>
      <c r="AF3" s="2">
        <v>56</v>
      </c>
      <c r="AG3" s="2">
        <v>2</v>
      </c>
      <c r="AH3" s="2">
        <v>50</v>
      </c>
      <c r="AI3" s="2">
        <f t="shared" si="2"/>
        <v>800</v>
      </c>
      <c r="AJ3" s="2">
        <v>7</v>
      </c>
      <c r="AK3" s="2">
        <v>60</v>
      </c>
      <c r="AL3" s="2">
        <f t="shared" si="3"/>
        <v>1680</v>
      </c>
      <c r="AM3" s="2">
        <v>7</v>
      </c>
      <c r="AN3" s="2">
        <v>120</v>
      </c>
      <c r="AO3" s="2">
        <f t="shared" si="4"/>
        <v>2772</v>
      </c>
      <c r="AP3" s="2">
        <v>240</v>
      </c>
      <c r="AQ3" s="2">
        <f t="shared" si="5"/>
        <v>5252</v>
      </c>
      <c r="AR3" s="2">
        <v>3</v>
      </c>
      <c r="AS3" s="2">
        <v>2</v>
      </c>
      <c r="AT3" s="2">
        <f>20*1.29</f>
        <v>25.8</v>
      </c>
      <c r="AU3" s="2">
        <v>3</v>
      </c>
      <c r="AV3" s="2">
        <v>2</v>
      </c>
      <c r="AW3" s="2">
        <f>21*1.29</f>
        <v>27.09</v>
      </c>
      <c r="AX3" s="2">
        <v>3</v>
      </c>
      <c r="AY3" s="2">
        <v>2</v>
      </c>
      <c r="AZ3" s="2">
        <f>23*1.29</f>
        <v>29.67</v>
      </c>
      <c r="BA3" s="2">
        <v>1</v>
      </c>
      <c r="BB3" s="2">
        <v>1</v>
      </c>
      <c r="BC3" s="2">
        <f>23*0.11</f>
        <v>2.5299999999999998</v>
      </c>
      <c r="BD3" s="2">
        <v>3</v>
      </c>
      <c r="BE3" s="2">
        <v>1</v>
      </c>
      <c r="BF3" s="2">
        <f>30*0.43</f>
        <v>12.9</v>
      </c>
      <c r="BG3" s="2">
        <f t="shared" si="6"/>
        <v>97.99</v>
      </c>
      <c r="BH3" s="2">
        <v>1</v>
      </c>
      <c r="BI3" s="2">
        <v>25</v>
      </c>
      <c r="BJ3" s="2">
        <v>2</v>
      </c>
      <c r="BK3" s="2">
        <v>0</v>
      </c>
      <c r="BL3" s="2">
        <v>2</v>
      </c>
      <c r="BM3" s="2">
        <v>0</v>
      </c>
      <c r="BN3" s="2">
        <v>2</v>
      </c>
      <c r="BO3" s="2">
        <v>0</v>
      </c>
      <c r="BP3" s="2">
        <v>2</v>
      </c>
      <c r="BQ3" s="2">
        <v>0</v>
      </c>
      <c r="BR3" s="2">
        <v>2</v>
      </c>
      <c r="BS3" s="2">
        <v>0</v>
      </c>
      <c r="BT3" s="2">
        <f t="shared" si="7"/>
        <v>25</v>
      </c>
      <c r="BU3" s="2">
        <v>2</v>
      </c>
      <c r="BV3" s="2">
        <v>0</v>
      </c>
      <c r="BW3" s="2">
        <v>0</v>
      </c>
      <c r="BX3" s="2">
        <v>0</v>
      </c>
      <c r="BY3" s="2">
        <f t="shared" si="8"/>
        <v>122.99000000000001</v>
      </c>
      <c r="BZ3" s="2">
        <v>3</v>
      </c>
      <c r="CA3" s="2">
        <v>2</v>
      </c>
      <c r="CB3" s="2">
        <f>20*1.29</f>
        <v>25.8</v>
      </c>
      <c r="CC3" s="2">
        <v>3</v>
      </c>
      <c r="CD3" s="2">
        <v>2</v>
      </c>
      <c r="CE3" s="2">
        <f>21*1.29</f>
        <v>27.09</v>
      </c>
      <c r="CF3" s="2">
        <v>3</v>
      </c>
      <c r="CG3" s="2">
        <v>2</v>
      </c>
      <c r="CH3" s="2">
        <f>23*1.29</f>
        <v>29.67</v>
      </c>
      <c r="CI3" s="2">
        <v>1</v>
      </c>
      <c r="CJ3" s="2">
        <v>1</v>
      </c>
      <c r="CK3" s="2">
        <f>23*0.11</f>
        <v>2.5299999999999998</v>
      </c>
      <c r="CL3" s="2">
        <v>3</v>
      </c>
      <c r="CM3" s="2">
        <v>1</v>
      </c>
      <c r="CN3" s="2">
        <f>30*0.43</f>
        <v>12.9</v>
      </c>
      <c r="CO3" s="2">
        <v>1</v>
      </c>
      <c r="CP3" s="2">
        <v>25</v>
      </c>
      <c r="CQ3" s="2">
        <v>2</v>
      </c>
      <c r="CR3" s="2">
        <v>0</v>
      </c>
      <c r="CS3" s="2">
        <v>2</v>
      </c>
      <c r="CT3" s="2">
        <v>0</v>
      </c>
      <c r="CU3" s="2">
        <v>1</v>
      </c>
      <c r="CV3" s="2">
        <v>36</v>
      </c>
      <c r="CW3" s="2">
        <v>2</v>
      </c>
      <c r="CX3" s="2">
        <v>0</v>
      </c>
      <c r="CY3" s="2">
        <v>2</v>
      </c>
      <c r="CZ3" s="2">
        <v>0</v>
      </c>
      <c r="DA3" s="2">
        <v>2</v>
      </c>
      <c r="DB3" s="2">
        <v>0</v>
      </c>
      <c r="DC3" s="2">
        <v>0</v>
      </c>
      <c r="DD3" s="2">
        <v>0</v>
      </c>
      <c r="DE3" s="2">
        <f>SUM(CB3,CE3,CH3,CK3,CN3,CP3,CR3,CT3,CV3,CX3,CZ3,DD3)</f>
        <v>158.99</v>
      </c>
    </row>
    <row r="4" spans="1:211" s="2" customFormat="1" x14ac:dyDescent="0.2">
      <c r="A4" s="2">
        <v>3</v>
      </c>
      <c r="B4" s="2">
        <v>174</v>
      </c>
      <c r="C4" s="2">
        <v>73</v>
      </c>
      <c r="D4" s="2">
        <v>69</v>
      </c>
      <c r="E4" s="2">
        <v>0</v>
      </c>
      <c r="F4" s="2">
        <v>1</v>
      </c>
      <c r="G4" s="2">
        <v>4</v>
      </c>
      <c r="H4" s="2">
        <v>0</v>
      </c>
      <c r="I4" s="2">
        <v>0</v>
      </c>
      <c r="J4" s="2">
        <v>26</v>
      </c>
      <c r="K4" s="2">
        <v>6.7</v>
      </c>
      <c r="L4" s="2">
        <v>10.199999999999999</v>
      </c>
      <c r="M4" s="2">
        <v>43</v>
      </c>
      <c r="N4" s="2">
        <v>39</v>
      </c>
      <c r="O4" s="2">
        <v>15</v>
      </c>
      <c r="P4" s="2">
        <v>7.7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f t="shared" si="0"/>
        <v>6</v>
      </c>
      <c r="X4" s="2">
        <v>2</v>
      </c>
      <c r="Y4" s="2">
        <v>3</v>
      </c>
      <c r="Z4" s="2">
        <v>3</v>
      </c>
      <c r="AA4" s="2">
        <v>3</v>
      </c>
      <c r="AB4" s="2">
        <v>3</v>
      </c>
      <c r="AC4" s="2">
        <v>3</v>
      </c>
      <c r="AD4" s="2">
        <v>3</v>
      </c>
      <c r="AE4" s="2">
        <f t="shared" si="1"/>
        <v>18</v>
      </c>
      <c r="AF4" s="2">
        <v>56</v>
      </c>
      <c r="AG4" s="2">
        <v>7</v>
      </c>
      <c r="AH4" s="2">
        <v>60</v>
      </c>
      <c r="AI4" s="2">
        <f t="shared" si="2"/>
        <v>3360</v>
      </c>
      <c r="AJ4" s="2">
        <v>6</v>
      </c>
      <c r="AK4" s="2">
        <v>40</v>
      </c>
      <c r="AL4" s="2">
        <f t="shared" si="3"/>
        <v>960</v>
      </c>
      <c r="AM4" s="2">
        <v>7</v>
      </c>
      <c r="AN4" s="2">
        <v>180</v>
      </c>
      <c r="AO4" s="2">
        <f t="shared" si="4"/>
        <v>4158</v>
      </c>
      <c r="AP4" s="2">
        <v>240</v>
      </c>
      <c r="AQ4" s="2">
        <f t="shared" si="5"/>
        <v>8478</v>
      </c>
      <c r="AR4" s="2">
        <v>3</v>
      </c>
      <c r="AS4" s="2">
        <v>3</v>
      </c>
      <c r="AT4" s="2">
        <f>20*2.57</f>
        <v>51.4</v>
      </c>
      <c r="AU4" s="2">
        <v>3</v>
      </c>
      <c r="AV4" s="2">
        <v>1</v>
      </c>
      <c r="AW4" s="2">
        <f>21*0.43</f>
        <v>9.0299999999999994</v>
      </c>
      <c r="AX4" s="2">
        <v>3</v>
      </c>
      <c r="AY4" s="2">
        <v>1</v>
      </c>
      <c r="AZ4" s="2">
        <f>23*0.43</f>
        <v>9.89</v>
      </c>
      <c r="BA4" s="2">
        <v>3</v>
      </c>
      <c r="BB4" s="2">
        <v>1</v>
      </c>
      <c r="BC4" s="2">
        <f>23*0.43</f>
        <v>9.89</v>
      </c>
      <c r="BD4" s="2">
        <v>1</v>
      </c>
      <c r="BE4" s="2">
        <v>2</v>
      </c>
      <c r="BF4" s="2">
        <f>30*0.32</f>
        <v>9.6</v>
      </c>
      <c r="BG4" s="2">
        <f t="shared" si="6"/>
        <v>89.81</v>
      </c>
      <c r="BH4" s="2">
        <v>1</v>
      </c>
      <c r="BI4" s="2">
        <v>25</v>
      </c>
      <c r="BJ4" s="2">
        <v>1</v>
      </c>
      <c r="BK4" s="2">
        <v>25</v>
      </c>
      <c r="BL4" s="2">
        <v>2</v>
      </c>
      <c r="BM4" s="2">
        <v>0</v>
      </c>
      <c r="BN4" s="2">
        <v>2</v>
      </c>
      <c r="BO4" s="2">
        <v>0</v>
      </c>
      <c r="BP4" s="2">
        <v>1</v>
      </c>
      <c r="BQ4" s="2">
        <v>20</v>
      </c>
      <c r="BR4" s="2">
        <v>2</v>
      </c>
      <c r="BS4" s="2">
        <v>0</v>
      </c>
      <c r="BT4" s="2">
        <f t="shared" si="7"/>
        <v>70</v>
      </c>
      <c r="BU4" s="2">
        <v>2</v>
      </c>
      <c r="BV4" s="2">
        <v>0</v>
      </c>
      <c r="BW4" s="2">
        <v>0</v>
      </c>
      <c r="BX4" s="2">
        <v>0</v>
      </c>
      <c r="BY4" s="2">
        <f t="shared" si="8"/>
        <v>159.81</v>
      </c>
      <c r="BZ4" s="2">
        <v>3</v>
      </c>
      <c r="CA4" s="2">
        <v>3</v>
      </c>
      <c r="CB4" s="2">
        <f>20*2.57</f>
        <v>51.4</v>
      </c>
      <c r="CC4" s="2">
        <v>3</v>
      </c>
      <c r="CD4" s="2">
        <v>1</v>
      </c>
      <c r="CE4" s="2">
        <f>21*0.43</f>
        <v>9.0299999999999994</v>
      </c>
      <c r="CF4" s="2">
        <v>3</v>
      </c>
      <c r="CG4" s="2">
        <v>1</v>
      </c>
      <c r="CH4" s="2">
        <f>23*0.43</f>
        <v>9.89</v>
      </c>
      <c r="CI4" s="2">
        <v>3</v>
      </c>
      <c r="CJ4" s="2">
        <v>1</v>
      </c>
      <c r="CK4" s="2">
        <f>23*0.43</f>
        <v>9.89</v>
      </c>
      <c r="CL4" s="2">
        <v>1</v>
      </c>
      <c r="CM4" s="2">
        <v>2</v>
      </c>
      <c r="CN4" s="2">
        <f>30*0.32</f>
        <v>9.6</v>
      </c>
      <c r="CO4" s="2">
        <v>1</v>
      </c>
      <c r="CP4" s="2">
        <v>25</v>
      </c>
      <c r="CQ4" s="2">
        <v>1</v>
      </c>
      <c r="CR4" s="2">
        <v>25</v>
      </c>
      <c r="CS4" s="2">
        <v>2</v>
      </c>
      <c r="CT4" s="2">
        <v>0</v>
      </c>
      <c r="CU4" s="2">
        <v>2</v>
      </c>
      <c r="CV4" s="2">
        <v>0</v>
      </c>
      <c r="CW4" s="2">
        <v>1</v>
      </c>
      <c r="CX4" s="2">
        <v>20</v>
      </c>
      <c r="CY4" s="2">
        <v>2</v>
      </c>
      <c r="CZ4" s="2">
        <v>0</v>
      </c>
      <c r="DA4" s="2">
        <v>2</v>
      </c>
      <c r="DB4" s="2">
        <v>0</v>
      </c>
      <c r="DC4" s="2">
        <v>0</v>
      </c>
      <c r="DD4" s="2">
        <v>0</v>
      </c>
      <c r="DE4" s="2">
        <f>SUM(CB4,CE4,CH4,CK4,CN4,CP4,CR4,CT4,CV4,CX4,CZ4,DD4)</f>
        <v>159.81</v>
      </c>
    </row>
    <row r="5" spans="1:211" s="9" customFormat="1" x14ac:dyDescent="0.2">
      <c r="A5" s="2">
        <v>4</v>
      </c>
      <c r="B5" s="2">
        <v>164</v>
      </c>
      <c r="C5" s="2">
        <v>74</v>
      </c>
      <c r="D5" s="2">
        <v>67</v>
      </c>
      <c r="E5" s="2">
        <v>0</v>
      </c>
      <c r="F5" s="2">
        <v>1</v>
      </c>
      <c r="G5" s="2">
        <v>3</v>
      </c>
      <c r="H5" s="2">
        <v>0</v>
      </c>
      <c r="I5" s="2">
        <v>2</v>
      </c>
      <c r="J5" s="2">
        <v>25</v>
      </c>
      <c r="K5" s="2">
        <v>6.83</v>
      </c>
      <c r="L5" s="2">
        <v>13.28</v>
      </c>
      <c r="M5" s="2">
        <v>39.5</v>
      </c>
      <c r="N5" s="2">
        <v>38</v>
      </c>
      <c r="O5" s="2">
        <v>16</v>
      </c>
      <c r="P5" s="2">
        <v>7.25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f t="shared" si="0"/>
        <v>6</v>
      </c>
      <c r="X5" s="2">
        <v>2</v>
      </c>
      <c r="Y5" s="2">
        <v>3</v>
      </c>
      <c r="Z5" s="2">
        <v>3</v>
      </c>
      <c r="AA5" s="2">
        <v>3</v>
      </c>
      <c r="AB5" s="2">
        <v>3</v>
      </c>
      <c r="AC5" s="2">
        <v>3</v>
      </c>
      <c r="AD5" s="2">
        <v>3</v>
      </c>
      <c r="AE5" s="2">
        <f t="shared" si="1"/>
        <v>18</v>
      </c>
      <c r="AF5" s="2">
        <v>53</v>
      </c>
      <c r="AG5" s="2">
        <v>4</v>
      </c>
      <c r="AH5" s="2">
        <v>120</v>
      </c>
      <c r="AI5" s="2">
        <f t="shared" si="2"/>
        <v>3840</v>
      </c>
      <c r="AJ5" s="2">
        <v>2</v>
      </c>
      <c r="AK5" s="2">
        <v>15</v>
      </c>
      <c r="AL5" s="2">
        <f t="shared" si="3"/>
        <v>120</v>
      </c>
      <c r="AM5" s="2">
        <v>6</v>
      </c>
      <c r="AN5" s="2">
        <v>20</v>
      </c>
      <c r="AO5" s="2">
        <f t="shared" si="4"/>
        <v>396</v>
      </c>
      <c r="AP5" s="2">
        <v>240</v>
      </c>
      <c r="AQ5" s="2">
        <f t="shared" si="5"/>
        <v>4356</v>
      </c>
      <c r="AR5" s="2">
        <v>3</v>
      </c>
      <c r="AS5" s="2">
        <v>1</v>
      </c>
      <c r="AT5" s="2">
        <f>20*0.43</f>
        <v>8.6</v>
      </c>
      <c r="AU5" s="2">
        <v>2</v>
      </c>
      <c r="AV5" s="2">
        <v>1</v>
      </c>
      <c r="AW5" s="2">
        <f>21*0.25</f>
        <v>5.25</v>
      </c>
      <c r="AX5" s="2">
        <v>1</v>
      </c>
      <c r="AY5" s="2">
        <v>1</v>
      </c>
      <c r="AZ5" s="2">
        <f>23*0.11</f>
        <v>2.5299999999999998</v>
      </c>
      <c r="BA5" s="2">
        <v>2</v>
      </c>
      <c r="BB5" s="2">
        <v>2</v>
      </c>
      <c r="BC5" s="2">
        <f>23*0.75</f>
        <v>17.25</v>
      </c>
      <c r="BD5" s="2">
        <v>1</v>
      </c>
      <c r="BE5" s="2">
        <v>3</v>
      </c>
      <c r="BF5" s="2">
        <f>30*0.64</f>
        <v>19.2</v>
      </c>
      <c r="BG5" s="2">
        <f t="shared" si="6"/>
        <v>52.830000000000005</v>
      </c>
      <c r="BH5" s="2">
        <v>1</v>
      </c>
      <c r="BI5" s="2">
        <v>25</v>
      </c>
      <c r="BJ5" s="2">
        <v>1</v>
      </c>
      <c r="BK5" s="2">
        <v>25</v>
      </c>
      <c r="BL5" s="2">
        <v>2</v>
      </c>
      <c r="BM5" s="2">
        <v>30</v>
      </c>
      <c r="BN5" s="2">
        <v>2</v>
      </c>
      <c r="BO5" s="2">
        <v>0</v>
      </c>
      <c r="BP5" s="2">
        <v>2</v>
      </c>
      <c r="BQ5" s="2">
        <v>0</v>
      </c>
      <c r="BR5" s="2">
        <v>2</v>
      </c>
      <c r="BS5" s="2">
        <v>0</v>
      </c>
      <c r="BT5" s="2">
        <f t="shared" si="7"/>
        <v>80</v>
      </c>
      <c r="BU5" s="2">
        <v>1</v>
      </c>
      <c r="BV5" s="2">
        <v>25</v>
      </c>
      <c r="BW5" s="2">
        <v>1</v>
      </c>
      <c r="BX5" s="2">
        <f>21*3.57</f>
        <v>74.97</v>
      </c>
      <c r="BY5" s="2">
        <f t="shared" si="8"/>
        <v>207.79999999999998</v>
      </c>
      <c r="BZ5" s="2">
        <v>3</v>
      </c>
      <c r="CA5" s="2">
        <v>1</v>
      </c>
      <c r="CB5" s="2">
        <f>20*0.43</f>
        <v>8.6</v>
      </c>
      <c r="CC5" s="2">
        <v>2</v>
      </c>
      <c r="CD5" s="2">
        <v>1</v>
      </c>
      <c r="CE5" s="2">
        <f>21*0.25</f>
        <v>5.25</v>
      </c>
      <c r="CF5" s="2">
        <v>1</v>
      </c>
      <c r="CG5" s="2">
        <v>1</v>
      </c>
      <c r="CH5" s="2">
        <f>23*0.11</f>
        <v>2.5299999999999998</v>
      </c>
      <c r="CI5" s="2">
        <v>1</v>
      </c>
      <c r="CJ5" s="2">
        <v>1</v>
      </c>
      <c r="CK5" s="2">
        <f>23*0.11</f>
        <v>2.5299999999999998</v>
      </c>
      <c r="CL5" s="2">
        <v>1</v>
      </c>
      <c r="CM5" s="2">
        <v>3</v>
      </c>
      <c r="CN5" s="2">
        <f>30*0.64</f>
        <v>19.2</v>
      </c>
      <c r="CO5" s="2">
        <v>1</v>
      </c>
      <c r="CP5" s="2">
        <v>25</v>
      </c>
      <c r="CQ5" s="2">
        <v>1</v>
      </c>
      <c r="CR5" s="2">
        <v>25</v>
      </c>
      <c r="CS5" s="2">
        <v>2</v>
      </c>
      <c r="CT5" s="2">
        <v>30</v>
      </c>
      <c r="CU5" s="2">
        <v>2</v>
      </c>
      <c r="CV5" s="2">
        <v>0</v>
      </c>
      <c r="CW5" s="2">
        <v>2</v>
      </c>
      <c r="CX5" s="2">
        <v>0</v>
      </c>
      <c r="CY5" s="2">
        <v>2</v>
      </c>
      <c r="CZ5" s="12">
        <v>35</v>
      </c>
      <c r="DA5" s="2">
        <v>1</v>
      </c>
      <c r="DB5" s="2">
        <v>10</v>
      </c>
      <c r="DC5" s="2">
        <v>1</v>
      </c>
      <c r="DD5" s="2">
        <f>21*1.42</f>
        <v>29.82</v>
      </c>
      <c r="DE5" s="2">
        <f>SUM(CB5,CE5,CH5,CK5,CN5,CP5,CR5,CT5,CV5,CX5,CZ5,DD5)</f>
        <v>182.93</v>
      </c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</row>
    <row r="6" spans="1:211" s="2" customFormat="1" x14ac:dyDescent="0.2">
      <c r="A6" s="2">
        <v>5</v>
      </c>
      <c r="B6" s="2">
        <v>160</v>
      </c>
      <c r="C6" s="2">
        <v>80</v>
      </c>
      <c r="D6" s="2">
        <v>65</v>
      </c>
      <c r="E6" s="2">
        <v>1</v>
      </c>
      <c r="F6" s="2">
        <v>1</v>
      </c>
      <c r="G6" s="2">
        <v>4</v>
      </c>
      <c r="H6" s="2">
        <v>0</v>
      </c>
      <c r="I6" s="2">
        <v>3</v>
      </c>
      <c r="J6" s="2">
        <v>29</v>
      </c>
      <c r="K6" s="2">
        <v>6.87</v>
      </c>
      <c r="L6" s="2">
        <v>9.16</v>
      </c>
      <c r="M6" s="2">
        <v>27.5</v>
      </c>
      <c r="N6" s="2">
        <v>22.4</v>
      </c>
      <c r="O6" s="2">
        <v>11</v>
      </c>
      <c r="P6" s="2">
        <v>9.99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f t="shared" si="0"/>
        <v>6</v>
      </c>
      <c r="X6" s="2">
        <v>2</v>
      </c>
      <c r="Y6" s="2">
        <v>3</v>
      </c>
      <c r="Z6" s="2">
        <v>3</v>
      </c>
      <c r="AA6" s="2">
        <v>3</v>
      </c>
      <c r="AB6" s="2">
        <v>3</v>
      </c>
      <c r="AC6" s="2">
        <v>3</v>
      </c>
      <c r="AD6" s="2">
        <v>3</v>
      </c>
      <c r="AE6" s="2">
        <f t="shared" si="1"/>
        <v>18</v>
      </c>
      <c r="AF6" s="2">
        <v>56</v>
      </c>
      <c r="AG6" s="2">
        <v>2</v>
      </c>
      <c r="AH6" s="2">
        <v>30</v>
      </c>
      <c r="AI6" s="2">
        <f t="shared" si="2"/>
        <v>480</v>
      </c>
      <c r="AJ6" s="2">
        <v>7</v>
      </c>
      <c r="AK6" s="2">
        <v>15</v>
      </c>
      <c r="AL6" s="2">
        <f t="shared" si="3"/>
        <v>420</v>
      </c>
      <c r="AM6" s="2">
        <v>7</v>
      </c>
      <c r="AN6" s="2">
        <v>60</v>
      </c>
      <c r="AO6" s="2">
        <f t="shared" si="4"/>
        <v>1386</v>
      </c>
      <c r="AP6" s="2">
        <v>180</v>
      </c>
      <c r="AQ6" s="2">
        <f t="shared" si="5"/>
        <v>2286</v>
      </c>
      <c r="AR6" s="2">
        <v>3</v>
      </c>
      <c r="AS6" s="2">
        <v>1</v>
      </c>
      <c r="AT6" s="2">
        <f>20*0.43</f>
        <v>8.6</v>
      </c>
      <c r="AU6" s="2">
        <v>3</v>
      </c>
      <c r="AV6" s="2">
        <v>1</v>
      </c>
      <c r="AW6" s="2">
        <f>21*0.43</f>
        <v>9.0299999999999994</v>
      </c>
      <c r="AX6" s="2">
        <v>3</v>
      </c>
      <c r="AY6" s="2">
        <v>1</v>
      </c>
      <c r="AZ6" s="2">
        <f>23*0.43</f>
        <v>9.89</v>
      </c>
      <c r="BA6" s="2">
        <v>1</v>
      </c>
      <c r="BB6" s="2">
        <v>1</v>
      </c>
      <c r="BC6" s="2">
        <f>23*0.11</f>
        <v>2.5299999999999998</v>
      </c>
      <c r="BD6" s="2">
        <v>3</v>
      </c>
      <c r="BE6" s="2">
        <v>1</v>
      </c>
      <c r="BF6" s="2">
        <f>30*0.43</f>
        <v>12.9</v>
      </c>
      <c r="BG6" s="2">
        <f t="shared" si="6"/>
        <v>42.95</v>
      </c>
      <c r="BH6" s="2">
        <v>1</v>
      </c>
      <c r="BI6" s="2">
        <v>25</v>
      </c>
      <c r="BJ6" s="2">
        <v>1</v>
      </c>
      <c r="BK6" s="2">
        <v>25</v>
      </c>
      <c r="BL6" s="2">
        <v>2</v>
      </c>
      <c r="BM6" s="2">
        <v>0</v>
      </c>
      <c r="BN6" s="2">
        <v>2</v>
      </c>
      <c r="BO6" s="2">
        <v>0</v>
      </c>
      <c r="BP6" s="2">
        <v>2</v>
      </c>
      <c r="BQ6" s="2">
        <v>0</v>
      </c>
      <c r="BR6" s="2">
        <v>2</v>
      </c>
      <c r="BS6" s="2">
        <v>0</v>
      </c>
      <c r="BT6" s="2">
        <f t="shared" si="7"/>
        <v>50</v>
      </c>
      <c r="BU6" s="2">
        <v>2</v>
      </c>
      <c r="BV6" s="2">
        <v>0</v>
      </c>
      <c r="BW6" s="2">
        <v>0</v>
      </c>
      <c r="BX6" s="2">
        <v>0</v>
      </c>
      <c r="BY6" s="2">
        <f t="shared" si="8"/>
        <v>92.95</v>
      </c>
    </row>
    <row r="7" spans="1:211" s="9" customFormat="1" x14ac:dyDescent="0.2">
      <c r="A7" s="2">
        <v>6</v>
      </c>
      <c r="B7" s="2">
        <v>157</v>
      </c>
      <c r="C7" s="2">
        <v>67</v>
      </c>
      <c r="D7" s="2">
        <v>68</v>
      </c>
      <c r="E7" s="2">
        <v>1</v>
      </c>
      <c r="F7" s="2">
        <v>1</v>
      </c>
      <c r="G7" s="2">
        <v>1</v>
      </c>
      <c r="H7" s="2">
        <v>2</v>
      </c>
      <c r="I7" s="2">
        <v>6</v>
      </c>
      <c r="J7" s="2">
        <v>22</v>
      </c>
      <c r="K7" s="2">
        <v>6.88</v>
      </c>
      <c r="L7" s="2">
        <v>9.64</v>
      </c>
      <c r="M7" s="2">
        <v>24.3</v>
      </c>
      <c r="N7" s="2">
        <v>21.8</v>
      </c>
      <c r="O7" s="2">
        <v>15</v>
      </c>
      <c r="P7" s="2">
        <v>9.2100000000000009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f t="shared" si="0"/>
        <v>6</v>
      </c>
      <c r="X7" s="2">
        <v>2</v>
      </c>
      <c r="Y7" s="2">
        <v>3</v>
      </c>
      <c r="Z7" s="2">
        <v>3</v>
      </c>
      <c r="AA7" s="2">
        <v>3</v>
      </c>
      <c r="AB7" s="2">
        <v>3</v>
      </c>
      <c r="AC7" s="2">
        <v>3</v>
      </c>
      <c r="AD7" s="2">
        <v>3</v>
      </c>
      <c r="AE7" s="2">
        <f t="shared" si="1"/>
        <v>18</v>
      </c>
      <c r="AF7" s="2">
        <v>56</v>
      </c>
      <c r="AG7" s="2">
        <v>0</v>
      </c>
      <c r="AH7" s="2">
        <v>0</v>
      </c>
      <c r="AI7" s="2">
        <f t="shared" si="2"/>
        <v>0</v>
      </c>
      <c r="AJ7" s="2">
        <v>7</v>
      </c>
      <c r="AK7" s="2">
        <v>120</v>
      </c>
      <c r="AL7" s="2">
        <f t="shared" si="3"/>
        <v>3360</v>
      </c>
      <c r="AM7" s="2">
        <v>7</v>
      </c>
      <c r="AN7" s="2">
        <v>240</v>
      </c>
      <c r="AO7" s="2">
        <f t="shared" si="4"/>
        <v>5544</v>
      </c>
      <c r="AP7" s="2">
        <v>240</v>
      </c>
      <c r="AQ7" s="2">
        <f t="shared" si="5"/>
        <v>8904</v>
      </c>
      <c r="AR7" s="2">
        <v>3</v>
      </c>
      <c r="AS7" s="2">
        <v>3</v>
      </c>
      <c r="AT7" s="2">
        <f>20*2.57</f>
        <v>51.4</v>
      </c>
      <c r="AU7" s="2">
        <v>3</v>
      </c>
      <c r="AV7" s="2">
        <v>2</v>
      </c>
      <c r="AW7" s="2">
        <f>21*1.29</f>
        <v>27.09</v>
      </c>
      <c r="AX7" s="2">
        <v>3</v>
      </c>
      <c r="AY7" s="2">
        <v>2</v>
      </c>
      <c r="AZ7" s="2">
        <f>23*1.29</f>
        <v>29.67</v>
      </c>
      <c r="BA7" s="2">
        <v>0</v>
      </c>
      <c r="BB7" s="2">
        <v>1</v>
      </c>
      <c r="BC7" s="2">
        <v>0</v>
      </c>
      <c r="BD7" s="2">
        <v>0</v>
      </c>
      <c r="BE7" s="2">
        <v>1</v>
      </c>
      <c r="BF7" s="2">
        <v>0</v>
      </c>
      <c r="BG7" s="2">
        <f t="shared" si="6"/>
        <v>108.16</v>
      </c>
      <c r="BH7" s="2">
        <v>1</v>
      </c>
      <c r="BI7" s="2">
        <v>25</v>
      </c>
      <c r="BJ7" s="2">
        <v>1</v>
      </c>
      <c r="BK7" s="2">
        <v>25</v>
      </c>
      <c r="BL7" s="2">
        <v>1</v>
      </c>
      <c r="BM7" s="2">
        <v>30</v>
      </c>
      <c r="BN7" s="2">
        <v>1</v>
      </c>
      <c r="BO7" s="2">
        <v>36</v>
      </c>
      <c r="BP7" s="2">
        <v>1</v>
      </c>
      <c r="BQ7" s="2">
        <v>20</v>
      </c>
      <c r="BR7" s="2">
        <v>2</v>
      </c>
      <c r="BS7" s="2">
        <v>0</v>
      </c>
      <c r="BT7" s="2">
        <f t="shared" si="7"/>
        <v>136</v>
      </c>
      <c r="BU7" s="2">
        <v>2</v>
      </c>
      <c r="BV7" s="2">
        <v>0</v>
      </c>
      <c r="BW7" s="2">
        <v>0</v>
      </c>
      <c r="BX7" s="2">
        <v>0</v>
      </c>
      <c r="BY7" s="2">
        <f t="shared" si="8"/>
        <v>244.16</v>
      </c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</row>
    <row r="8" spans="1:211" s="2" customFormat="1" x14ac:dyDescent="0.2">
      <c r="A8" s="2">
        <v>7</v>
      </c>
      <c r="B8" s="2">
        <v>178</v>
      </c>
      <c r="C8" s="2">
        <v>84</v>
      </c>
      <c r="D8" s="2">
        <v>69</v>
      </c>
      <c r="E8" s="2">
        <v>0</v>
      </c>
      <c r="F8" s="2">
        <v>1</v>
      </c>
      <c r="G8" s="2">
        <v>2</v>
      </c>
      <c r="H8" s="2">
        <v>1</v>
      </c>
      <c r="I8" s="2">
        <v>0</v>
      </c>
      <c r="J8" s="2">
        <v>28</v>
      </c>
      <c r="K8" s="2">
        <v>7.2</v>
      </c>
      <c r="L8" s="2">
        <v>8.1999999999999993</v>
      </c>
      <c r="M8" s="2">
        <v>35</v>
      </c>
      <c r="N8" s="2">
        <v>0</v>
      </c>
      <c r="O8" s="2">
        <v>14</v>
      </c>
      <c r="P8" s="2">
        <v>7.3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f t="shared" si="0"/>
        <v>6</v>
      </c>
      <c r="X8" s="2">
        <v>2</v>
      </c>
      <c r="Y8" s="2">
        <v>3</v>
      </c>
      <c r="Z8" s="2">
        <v>3</v>
      </c>
      <c r="AA8" s="2">
        <v>3</v>
      </c>
      <c r="AB8" s="2">
        <v>3</v>
      </c>
      <c r="AC8" s="2">
        <v>3</v>
      </c>
      <c r="AD8" s="2">
        <v>3</v>
      </c>
      <c r="AE8" s="2">
        <f t="shared" si="1"/>
        <v>18</v>
      </c>
      <c r="AF8" s="2">
        <v>56</v>
      </c>
      <c r="AG8" s="2">
        <v>0</v>
      </c>
      <c r="AH8" s="2">
        <v>0</v>
      </c>
      <c r="AI8" s="2">
        <f t="shared" si="2"/>
        <v>0</v>
      </c>
      <c r="AJ8" s="2">
        <v>7</v>
      </c>
      <c r="AK8" s="2">
        <v>120</v>
      </c>
      <c r="AL8" s="2">
        <f t="shared" si="3"/>
        <v>3360</v>
      </c>
      <c r="AM8" s="2">
        <v>7</v>
      </c>
      <c r="AN8" s="2">
        <v>60</v>
      </c>
      <c r="AO8" s="2">
        <f t="shared" si="4"/>
        <v>1386</v>
      </c>
      <c r="AP8" s="2">
        <v>90</v>
      </c>
      <c r="AQ8" s="2">
        <f t="shared" si="5"/>
        <v>4746</v>
      </c>
      <c r="AR8" s="2">
        <v>3</v>
      </c>
      <c r="AS8" s="2">
        <v>2</v>
      </c>
      <c r="AT8" s="2">
        <f>20*1.29</f>
        <v>25.8</v>
      </c>
      <c r="AU8" s="2">
        <v>2</v>
      </c>
      <c r="AV8" s="2">
        <v>2</v>
      </c>
      <c r="AW8" s="2">
        <f>21*0.75</f>
        <v>15.75</v>
      </c>
      <c r="AX8" s="2">
        <v>3</v>
      </c>
      <c r="AY8" s="2">
        <v>3</v>
      </c>
      <c r="AZ8" s="2">
        <f>23*2.57</f>
        <v>59.11</v>
      </c>
      <c r="BA8" s="2">
        <v>0</v>
      </c>
      <c r="BB8" s="2">
        <v>1</v>
      </c>
      <c r="BC8" s="2">
        <v>0</v>
      </c>
      <c r="BD8" s="2">
        <v>0</v>
      </c>
      <c r="BE8" s="2">
        <v>1</v>
      </c>
      <c r="BF8" s="2">
        <v>0</v>
      </c>
      <c r="BG8" s="2">
        <f t="shared" si="6"/>
        <v>100.66</v>
      </c>
      <c r="BH8" s="2">
        <v>1</v>
      </c>
      <c r="BI8" s="2">
        <v>25</v>
      </c>
      <c r="BJ8" s="2">
        <v>2</v>
      </c>
      <c r="BK8" s="2">
        <v>0</v>
      </c>
      <c r="BL8" s="2">
        <v>2</v>
      </c>
      <c r="BM8" s="2">
        <v>0</v>
      </c>
      <c r="BN8" s="2">
        <v>2</v>
      </c>
      <c r="BO8" s="2">
        <v>0</v>
      </c>
      <c r="BP8" s="2">
        <v>2</v>
      </c>
      <c r="BQ8" s="2">
        <v>0</v>
      </c>
      <c r="BR8" s="2">
        <v>2</v>
      </c>
      <c r="BS8" s="2">
        <v>0</v>
      </c>
      <c r="BT8" s="2">
        <f t="shared" si="7"/>
        <v>25</v>
      </c>
      <c r="BU8" s="2">
        <v>2</v>
      </c>
      <c r="BV8" s="2">
        <v>0</v>
      </c>
      <c r="BW8" s="2">
        <v>0</v>
      </c>
      <c r="BX8" s="2">
        <v>0</v>
      </c>
      <c r="BY8" s="2">
        <f t="shared" si="8"/>
        <v>125.66</v>
      </c>
      <c r="BZ8" s="2">
        <v>3</v>
      </c>
      <c r="CA8" s="2">
        <v>2</v>
      </c>
      <c r="CB8" s="2">
        <f>20*1.29</f>
        <v>25.8</v>
      </c>
      <c r="CC8" s="2">
        <v>2</v>
      </c>
      <c r="CD8" s="2">
        <v>2</v>
      </c>
      <c r="CE8" s="2">
        <f>21*0.75</f>
        <v>15.75</v>
      </c>
      <c r="CF8" s="2">
        <v>3</v>
      </c>
      <c r="CG8" s="2">
        <v>3</v>
      </c>
      <c r="CH8" s="2">
        <f>23*2.57</f>
        <v>59.11</v>
      </c>
      <c r="CI8" s="2">
        <v>0</v>
      </c>
      <c r="CJ8" s="2">
        <v>1</v>
      </c>
      <c r="CK8" s="2">
        <v>0</v>
      </c>
      <c r="CL8" s="2">
        <v>0</v>
      </c>
      <c r="CM8" s="2">
        <v>1</v>
      </c>
      <c r="CN8" s="2">
        <v>0</v>
      </c>
      <c r="CO8" s="2">
        <v>1</v>
      </c>
      <c r="CP8" s="2">
        <v>25</v>
      </c>
      <c r="CQ8" s="2">
        <v>2</v>
      </c>
      <c r="CR8" s="2">
        <v>0</v>
      </c>
      <c r="CS8" s="2">
        <v>2</v>
      </c>
      <c r="CT8" s="2">
        <v>0</v>
      </c>
      <c r="CU8" s="2">
        <v>2</v>
      </c>
      <c r="CV8" s="2">
        <v>0</v>
      </c>
      <c r="CW8" s="2">
        <v>2</v>
      </c>
      <c r="CX8" s="2">
        <v>0</v>
      </c>
      <c r="CY8" s="2">
        <v>2</v>
      </c>
      <c r="CZ8" s="2">
        <v>0</v>
      </c>
      <c r="DA8" s="2">
        <v>2</v>
      </c>
      <c r="DB8" s="2">
        <v>0</v>
      </c>
      <c r="DC8" s="2">
        <v>0</v>
      </c>
      <c r="DD8" s="2">
        <v>0</v>
      </c>
      <c r="DE8" s="2">
        <f>SUM(CB8,CE8,CH8,CK8,CN8,CP8,CR8,CT8,CV8,CX8,CZ8,DD8)</f>
        <v>125.66</v>
      </c>
    </row>
    <row r="9" spans="1:211" s="2" customFormat="1" x14ac:dyDescent="0.2">
      <c r="A9" s="2">
        <v>8</v>
      </c>
      <c r="B9" s="2">
        <v>163</v>
      </c>
      <c r="C9" s="2">
        <v>74</v>
      </c>
      <c r="D9" s="2">
        <v>70</v>
      </c>
      <c r="E9" s="2">
        <v>1</v>
      </c>
      <c r="F9" s="2">
        <v>1</v>
      </c>
      <c r="G9" s="2">
        <v>2</v>
      </c>
      <c r="H9" s="2">
        <v>0</v>
      </c>
      <c r="I9" s="2">
        <v>1</v>
      </c>
      <c r="J9" s="2">
        <v>30</v>
      </c>
      <c r="K9" s="2">
        <v>7.22</v>
      </c>
      <c r="L9" s="2">
        <v>8.4499999999999993</v>
      </c>
      <c r="M9" s="2">
        <v>25.8</v>
      </c>
      <c r="N9" s="2">
        <v>24.3</v>
      </c>
      <c r="O9" s="2">
        <v>15</v>
      </c>
      <c r="P9" s="2">
        <v>8.91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f t="shared" si="0"/>
        <v>6</v>
      </c>
      <c r="X9" s="2">
        <v>2</v>
      </c>
      <c r="Y9" s="2">
        <v>3</v>
      </c>
      <c r="Z9" s="2">
        <v>3</v>
      </c>
      <c r="AA9" s="2">
        <v>3</v>
      </c>
      <c r="AB9" s="2">
        <v>3</v>
      </c>
      <c r="AC9" s="2">
        <v>3</v>
      </c>
      <c r="AD9" s="2">
        <v>3</v>
      </c>
      <c r="AE9" s="2">
        <f t="shared" si="1"/>
        <v>18</v>
      </c>
      <c r="AF9" s="2">
        <v>56</v>
      </c>
      <c r="AG9" s="2">
        <v>0</v>
      </c>
      <c r="AH9" s="2">
        <v>0</v>
      </c>
      <c r="AI9" s="2">
        <f t="shared" si="2"/>
        <v>0</v>
      </c>
      <c r="AJ9" s="2">
        <v>6</v>
      </c>
      <c r="AK9" s="2">
        <v>40</v>
      </c>
      <c r="AL9" s="2">
        <f t="shared" si="3"/>
        <v>960</v>
      </c>
      <c r="AM9" s="2">
        <v>7</v>
      </c>
      <c r="AN9" s="2">
        <v>180</v>
      </c>
      <c r="AO9" s="2">
        <f t="shared" si="4"/>
        <v>4158</v>
      </c>
      <c r="AP9" s="2">
        <v>240</v>
      </c>
      <c r="AQ9" s="2">
        <f t="shared" si="5"/>
        <v>5118</v>
      </c>
      <c r="AR9" s="2">
        <v>3</v>
      </c>
      <c r="AS9" s="2">
        <v>3</v>
      </c>
      <c r="AT9" s="2">
        <f>20*2.57</f>
        <v>51.4</v>
      </c>
      <c r="AU9" s="2">
        <v>3</v>
      </c>
      <c r="AV9" s="2">
        <v>2</v>
      </c>
      <c r="AW9" s="2">
        <f>21*1.29</f>
        <v>27.09</v>
      </c>
      <c r="AX9" s="2">
        <v>3</v>
      </c>
      <c r="AY9" s="2">
        <v>1</v>
      </c>
      <c r="AZ9" s="2">
        <f>23*0.43</f>
        <v>9.89</v>
      </c>
      <c r="BA9" s="2">
        <v>0</v>
      </c>
      <c r="BB9" s="2">
        <v>1</v>
      </c>
      <c r="BC9" s="2">
        <v>0</v>
      </c>
      <c r="BD9" s="2">
        <v>0</v>
      </c>
      <c r="BE9" s="2">
        <v>1</v>
      </c>
      <c r="BF9" s="2">
        <v>0</v>
      </c>
      <c r="BG9" s="2">
        <f t="shared" si="6"/>
        <v>88.38</v>
      </c>
      <c r="BH9" s="2">
        <v>1</v>
      </c>
      <c r="BI9" s="2">
        <v>25</v>
      </c>
      <c r="BJ9" s="2">
        <v>1</v>
      </c>
      <c r="BK9" s="5">
        <v>25</v>
      </c>
      <c r="BL9" s="2">
        <v>2</v>
      </c>
      <c r="BM9" s="2">
        <v>0</v>
      </c>
      <c r="BN9" s="2">
        <v>2</v>
      </c>
      <c r="BO9" s="2">
        <v>0</v>
      </c>
      <c r="BP9" s="2">
        <v>2</v>
      </c>
      <c r="BQ9" s="2">
        <v>0</v>
      </c>
      <c r="BR9" s="2">
        <v>2</v>
      </c>
      <c r="BS9" s="2">
        <v>0</v>
      </c>
      <c r="BT9" s="2">
        <f t="shared" si="7"/>
        <v>50</v>
      </c>
      <c r="BU9" s="2">
        <v>1</v>
      </c>
      <c r="BV9" s="2">
        <v>15</v>
      </c>
      <c r="BW9" s="2">
        <v>2</v>
      </c>
      <c r="BX9" s="2">
        <f>21*2.14</f>
        <v>44.940000000000005</v>
      </c>
      <c r="BY9" s="2">
        <f t="shared" si="8"/>
        <v>183.32</v>
      </c>
      <c r="CR9" s="5"/>
    </row>
    <row r="10" spans="1:211" s="10" customFormat="1" x14ac:dyDescent="0.2">
      <c r="A10" s="2">
        <v>9</v>
      </c>
      <c r="B10" s="2">
        <v>171</v>
      </c>
      <c r="C10" s="2">
        <v>78</v>
      </c>
      <c r="D10" s="2">
        <v>67</v>
      </c>
      <c r="E10" s="2">
        <v>0</v>
      </c>
      <c r="F10" s="2">
        <v>2</v>
      </c>
      <c r="G10" s="2">
        <v>3</v>
      </c>
      <c r="H10" s="2">
        <v>0</v>
      </c>
      <c r="I10" s="2">
        <v>4</v>
      </c>
      <c r="J10" s="2">
        <v>26</v>
      </c>
      <c r="K10" s="2">
        <v>7.25</v>
      </c>
      <c r="L10" s="2">
        <v>8.1999999999999993</v>
      </c>
      <c r="M10" s="2">
        <v>42.5</v>
      </c>
      <c r="N10" s="2">
        <v>51.8</v>
      </c>
      <c r="O10" s="2">
        <v>17</v>
      </c>
      <c r="P10" s="2">
        <v>7.49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f t="shared" si="0"/>
        <v>6</v>
      </c>
      <c r="X10" s="2">
        <v>2</v>
      </c>
      <c r="Y10" s="2">
        <v>3</v>
      </c>
      <c r="Z10" s="2">
        <v>3</v>
      </c>
      <c r="AA10" s="2">
        <v>3</v>
      </c>
      <c r="AB10" s="2">
        <v>3</v>
      </c>
      <c r="AC10" s="2">
        <v>3</v>
      </c>
      <c r="AD10" s="2">
        <v>3</v>
      </c>
      <c r="AE10" s="2">
        <f t="shared" si="1"/>
        <v>18</v>
      </c>
      <c r="AF10" s="2">
        <v>54</v>
      </c>
      <c r="AG10" s="2">
        <v>3</v>
      </c>
      <c r="AH10" s="2">
        <v>180</v>
      </c>
      <c r="AI10" s="2">
        <f t="shared" si="2"/>
        <v>4320</v>
      </c>
      <c r="AJ10" s="2">
        <v>3</v>
      </c>
      <c r="AK10" s="2">
        <v>180</v>
      </c>
      <c r="AL10" s="2">
        <f t="shared" si="3"/>
        <v>2160</v>
      </c>
      <c r="AM10" s="2">
        <v>7</v>
      </c>
      <c r="AN10" s="2">
        <v>120</v>
      </c>
      <c r="AO10" s="2">
        <f t="shared" si="4"/>
        <v>2772</v>
      </c>
      <c r="AP10" s="2">
        <v>300</v>
      </c>
      <c r="AQ10" s="2">
        <f t="shared" si="5"/>
        <v>9252</v>
      </c>
      <c r="AR10" s="2">
        <v>3</v>
      </c>
      <c r="AS10" s="2">
        <v>2</v>
      </c>
      <c r="AT10" s="2">
        <f>20*1.29</f>
        <v>25.8</v>
      </c>
      <c r="AU10" s="2">
        <v>3</v>
      </c>
      <c r="AV10" s="2">
        <v>1</v>
      </c>
      <c r="AW10" s="2">
        <f>21*0.43</f>
        <v>9.0299999999999994</v>
      </c>
      <c r="AX10" s="2">
        <v>2</v>
      </c>
      <c r="AY10" s="2">
        <v>3</v>
      </c>
      <c r="AZ10" s="2">
        <f>23*1.5</f>
        <v>34.5</v>
      </c>
      <c r="BA10" s="2">
        <v>2</v>
      </c>
      <c r="BB10" s="2">
        <v>3</v>
      </c>
      <c r="BC10" s="2">
        <f>23*1.5</f>
        <v>34.5</v>
      </c>
      <c r="BD10" s="2">
        <v>1</v>
      </c>
      <c r="BE10" s="2">
        <v>1</v>
      </c>
      <c r="BF10" s="2">
        <f>30*0.11</f>
        <v>3.3</v>
      </c>
      <c r="BG10" s="2">
        <f t="shared" si="6"/>
        <v>107.13</v>
      </c>
      <c r="BH10" s="2">
        <v>1</v>
      </c>
      <c r="BI10" s="2">
        <v>25</v>
      </c>
      <c r="BJ10" s="2">
        <v>1</v>
      </c>
      <c r="BK10" s="5">
        <v>25</v>
      </c>
      <c r="BL10" s="2">
        <v>2</v>
      </c>
      <c r="BM10" s="2">
        <v>0</v>
      </c>
      <c r="BN10" s="2">
        <v>2</v>
      </c>
      <c r="BO10" s="2">
        <v>0</v>
      </c>
      <c r="BP10" s="2">
        <v>1</v>
      </c>
      <c r="BQ10" s="2">
        <v>20</v>
      </c>
      <c r="BR10" s="2">
        <v>1</v>
      </c>
      <c r="BS10" s="2">
        <v>0</v>
      </c>
      <c r="BT10" s="2">
        <f t="shared" si="7"/>
        <v>70</v>
      </c>
      <c r="BU10" s="2">
        <v>2</v>
      </c>
      <c r="BV10" s="2">
        <v>0</v>
      </c>
      <c r="BW10" s="2">
        <v>0</v>
      </c>
      <c r="BX10" s="2">
        <v>0</v>
      </c>
      <c r="BY10" s="2">
        <f t="shared" si="8"/>
        <v>177.13</v>
      </c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5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</row>
    <row r="11" spans="1:211" s="2" customFormat="1" x14ac:dyDescent="0.2">
      <c r="A11" s="2">
        <v>10</v>
      </c>
      <c r="B11" s="2">
        <v>160</v>
      </c>
      <c r="C11" s="2">
        <v>65</v>
      </c>
      <c r="D11" s="2">
        <v>67</v>
      </c>
      <c r="E11" s="2">
        <v>1</v>
      </c>
      <c r="F11" s="2">
        <v>2</v>
      </c>
      <c r="G11" s="2">
        <v>2</v>
      </c>
      <c r="H11" s="2">
        <v>0</v>
      </c>
      <c r="I11" s="2">
        <v>3</v>
      </c>
      <c r="J11" s="2">
        <v>25</v>
      </c>
      <c r="K11" s="2">
        <v>7.4</v>
      </c>
      <c r="L11" s="2">
        <v>8.1</v>
      </c>
      <c r="M11" s="2">
        <v>26.5</v>
      </c>
      <c r="N11" s="2">
        <v>26</v>
      </c>
      <c r="O11" s="2">
        <v>23</v>
      </c>
      <c r="P11" s="2">
        <v>5.2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f t="shared" si="0"/>
        <v>6</v>
      </c>
      <c r="X11" s="2">
        <v>2</v>
      </c>
      <c r="Y11" s="2">
        <v>3</v>
      </c>
      <c r="Z11" s="2">
        <v>3</v>
      </c>
      <c r="AA11" s="2">
        <v>3</v>
      </c>
      <c r="AB11" s="2">
        <v>3</v>
      </c>
      <c r="AC11" s="2">
        <v>3</v>
      </c>
      <c r="AD11" s="2">
        <v>3</v>
      </c>
      <c r="AE11" s="2">
        <f t="shared" si="1"/>
        <v>18</v>
      </c>
      <c r="AF11" s="2">
        <v>56</v>
      </c>
      <c r="AG11" s="2">
        <v>0</v>
      </c>
      <c r="AH11" s="2">
        <v>0</v>
      </c>
      <c r="AI11" s="2">
        <f t="shared" si="2"/>
        <v>0</v>
      </c>
      <c r="AJ11" s="2">
        <v>7</v>
      </c>
      <c r="AK11" s="2">
        <v>60</v>
      </c>
      <c r="AL11" s="2">
        <f t="shared" si="3"/>
        <v>1680</v>
      </c>
      <c r="AM11" s="2">
        <v>7</v>
      </c>
      <c r="AN11" s="2">
        <v>180</v>
      </c>
      <c r="AO11" s="2">
        <f t="shared" si="4"/>
        <v>4158</v>
      </c>
      <c r="AP11" s="2">
        <v>300</v>
      </c>
      <c r="AQ11" s="2">
        <f t="shared" si="5"/>
        <v>5838</v>
      </c>
      <c r="AR11" s="2">
        <v>3</v>
      </c>
      <c r="AS11" s="2">
        <v>3</v>
      </c>
      <c r="AT11" s="2">
        <f>20*2.57</f>
        <v>51.4</v>
      </c>
      <c r="AU11" s="2">
        <v>3</v>
      </c>
      <c r="AV11" s="2">
        <v>1</v>
      </c>
      <c r="AW11" s="2">
        <f>21*0.43</f>
        <v>9.0299999999999994</v>
      </c>
      <c r="AX11" s="2">
        <v>3</v>
      </c>
      <c r="AY11" s="2">
        <v>2</v>
      </c>
      <c r="AZ11" s="2">
        <f>23*1.29</f>
        <v>29.67</v>
      </c>
      <c r="BA11" s="2">
        <v>0</v>
      </c>
      <c r="BB11" s="2">
        <v>1</v>
      </c>
      <c r="BC11" s="2">
        <v>0</v>
      </c>
      <c r="BD11" s="2">
        <v>3</v>
      </c>
      <c r="BE11" s="2">
        <v>2</v>
      </c>
      <c r="BF11" s="2">
        <f>30*1.29</f>
        <v>38.700000000000003</v>
      </c>
      <c r="BG11" s="2">
        <f t="shared" si="6"/>
        <v>128.80000000000001</v>
      </c>
      <c r="BH11" s="2">
        <v>1</v>
      </c>
      <c r="BI11" s="2">
        <v>25</v>
      </c>
      <c r="BJ11" s="2">
        <v>1</v>
      </c>
      <c r="BK11" s="5">
        <v>25</v>
      </c>
      <c r="BL11" s="2">
        <v>2</v>
      </c>
      <c r="BM11" s="2">
        <v>0</v>
      </c>
      <c r="BN11" s="2">
        <v>2</v>
      </c>
      <c r="BO11" s="2">
        <v>0</v>
      </c>
      <c r="BP11" s="2">
        <v>2</v>
      </c>
      <c r="BQ11" s="2">
        <v>0</v>
      </c>
      <c r="BR11" s="2">
        <v>2</v>
      </c>
      <c r="BS11" s="2">
        <v>0</v>
      </c>
      <c r="BT11" s="2">
        <f t="shared" si="7"/>
        <v>50</v>
      </c>
      <c r="BU11" s="2">
        <v>2</v>
      </c>
      <c r="BV11" s="2">
        <v>0</v>
      </c>
      <c r="BW11" s="2">
        <v>0</v>
      </c>
      <c r="BX11" s="2">
        <v>0</v>
      </c>
      <c r="BY11" s="2">
        <f t="shared" si="8"/>
        <v>178.8</v>
      </c>
      <c r="BZ11" s="2">
        <v>3</v>
      </c>
      <c r="CA11" s="2">
        <v>3</v>
      </c>
      <c r="CB11" s="2">
        <f>20*2.57</f>
        <v>51.4</v>
      </c>
      <c r="CC11" s="2">
        <v>3</v>
      </c>
      <c r="CD11" s="2">
        <v>1</v>
      </c>
      <c r="CE11" s="2">
        <f>21*0.43</f>
        <v>9.0299999999999994</v>
      </c>
      <c r="CF11" s="2">
        <v>3</v>
      </c>
      <c r="CG11" s="2">
        <v>2</v>
      </c>
      <c r="CH11" s="2">
        <f>23*1.29</f>
        <v>29.67</v>
      </c>
      <c r="CI11" s="2">
        <v>0</v>
      </c>
      <c r="CJ11" s="2">
        <v>1</v>
      </c>
      <c r="CK11" s="2">
        <v>0</v>
      </c>
      <c r="CL11" s="2">
        <v>2</v>
      </c>
      <c r="CM11" s="2">
        <v>2</v>
      </c>
      <c r="CN11" s="2">
        <f>30*0.75</f>
        <v>22.5</v>
      </c>
      <c r="CO11" s="2">
        <v>1</v>
      </c>
      <c r="CP11" s="2">
        <v>25</v>
      </c>
      <c r="CQ11" s="2">
        <v>1</v>
      </c>
      <c r="CR11" s="5">
        <v>25</v>
      </c>
      <c r="CS11" s="2">
        <v>2</v>
      </c>
      <c r="CT11" s="2">
        <v>0</v>
      </c>
      <c r="CU11" s="2">
        <v>2</v>
      </c>
      <c r="CV11" s="2">
        <v>0</v>
      </c>
      <c r="CW11" s="2">
        <v>2</v>
      </c>
      <c r="CX11" s="2">
        <v>0</v>
      </c>
      <c r="CY11" s="2">
        <v>2</v>
      </c>
      <c r="CZ11" s="2">
        <v>0</v>
      </c>
      <c r="DA11" s="2">
        <v>2</v>
      </c>
      <c r="DB11" s="2">
        <v>0</v>
      </c>
      <c r="DC11" s="2">
        <v>0</v>
      </c>
      <c r="DD11" s="2">
        <v>0</v>
      </c>
      <c r="DE11" s="2">
        <f>SUM(CB11,CE11,CH11,CK11,CN11,CP11,CR11,CT11,CV11,CX11,CZ11,DD11)</f>
        <v>162.6</v>
      </c>
    </row>
    <row r="12" spans="1:211" s="9" customFormat="1" x14ac:dyDescent="0.2">
      <c r="A12" s="2">
        <v>11</v>
      </c>
      <c r="B12" s="2">
        <v>168</v>
      </c>
      <c r="C12" s="2">
        <v>76</v>
      </c>
      <c r="D12" s="2">
        <v>69</v>
      </c>
      <c r="E12" s="2">
        <v>0</v>
      </c>
      <c r="F12" s="2">
        <v>1</v>
      </c>
      <c r="G12" s="2">
        <v>2</v>
      </c>
      <c r="H12" s="2">
        <v>0</v>
      </c>
      <c r="I12" s="2">
        <v>1</v>
      </c>
      <c r="J12" s="2">
        <v>29</v>
      </c>
      <c r="K12" s="2">
        <v>7.4</v>
      </c>
      <c r="L12" s="2">
        <v>9.4</v>
      </c>
      <c r="M12" s="2">
        <v>33.1</v>
      </c>
      <c r="N12" s="2">
        <v>26.7</v>
      </c>
      <c r="O12" s="2">
        <v>13</v>
      </c>
      <c r="P12" s="2">
        <v>8.8000000000000007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f t="shared" si="0"/>
        <v>6</v>
      </c>
      <c r="X12" s="2">
        <v>2</v>
      </c>
      <c r="Y12" s="2">
        <v>3</v>
      </c>
      <c r="Z12" s="2">
        <v>3</v>
      </c>
      <c r="AA12" s="2">
        <v>3</v>
      </c>
      <c r="AB12" s="2">
        <v>3</v>
      </c>
      <c r="AC12" s="2">
        <v>3</v>
      </c>
      <c r="AD12" s="2">
        <v>3</v>
      </c>
      <c r="AE12" s="2">
        <f t="shared" si="1"/>
        <v>18</v>
      </c>
      <c r="AF12" s="2">
        <v>56</v>
      </c>
      <c r="AG12" s="2">
        <v>1</v>
      </c>
      <c r="AH12" s="2">
        <v>60</v>
      </c>
      <c r="AI12" s="2">
        <f t="shared" si="2"/>
        <v>480</v>
      </c>
      <c r="AJ12" s="2">
        <v>7</v>
      </c>
      <c r="AK12" s="2">
        <v>60</v>
      </c>
      <c r="AL12" s="2">
        <f t="shared" si="3"/>
        <v>1680</v>
      </c>
      <c r="AM12" s="2">
        <v>7</v>
      </c>
      <c r="AN12" s="2">
        <v>300</v>
      </c>
      <c r="AO12" s="2">
        <f t="shared" si="4"/>
        <v>6930</v>
      </c>
      <c r="AP12" s="2">
        <v>120</v>
      </c>
      <c r="AQ12" s="2">
        <f t="shared" si="5"/>
        <v>9090</v>
      </c>
      <c r="AR12" s="2">
        <v>3</v>
      </c>
      <c r="AS12" s="2">
        <v>4</v>
      </c>
      <c r="AT12" s="2">
        <f>20*4.29</f>
        <v>85.8</v>
      </c>
      <c r="AU12" s="2">
        <v>3</v>
      </c>
      <c r="AV12" s="2">
        <v>2</v>
      </c>
      <c r="AW12" s="2">
        <f>21*1.29</f>
        <v>27.09</v>
      </c>
      <c r="AX12" s="2">
        <v>3</v>
      </c>
      <c r="AY12" s="2">
        <v>2</v>
      </c>
      <c r="AZ12" s="2">
        <f>23*1.29</f>
        <v>29.67</v>
      </c>
      <c r="BA12" s="2">
        <v>1</v>
      </c>
      <c r="BB12" s="2">
        <v>1</v>
      </c>
      <c r="BC12" s="2">
        <f>23*0.11</f>
        <v>2.5299999999999998</v>
      </c>
      <c r="BD12" s="2">
        <v>0</v>
      </c>
      <c r="BE12" s="2">
        <v>1</v>
      </c>
      <c r="BF12" s="2">
        <v>0</v>
      </c>
      <c r="BG12" s="2">
        <f t="shared" si="6"/>
        <v>145.09</v>
      </c>
      <c r="BH12" s="2">
        <v>1</v>
      </c>
      <c r="BI12" s="2">
        <v>25</v>
      </c>
      <c r="BJ12" s="2">
        <v>1</v>
      </c>
      <c r="BK12" s="5">
        <v>25</v>
      </c>
      <c r="BL12" s="2">
        <v>1</v>
      </c>
      <c r="BM12" s="2">
        <v>30</v>
      </c>
      <c r="BN12" s="2">
        <v>1</v>
      </c>
      <c r="BO12" s="5">
        <v>36</v>
      </c>
      <c r="BP12" s="2">
        <v>1</v>
      </c>
      <c r="BQ12" s="2">
        <v>20</v>
      </c>
      <c r="BR12" s="2">
        <v>2</v>
      </c>
      <c r="BS12" s="2">
        <v>0</v>
      </c>
      <c r="BT12" s="2">
        <f t="shared" si="7"/>
        <v>136</v>
      </c>
      <c r="BU12" s="2">
        <v>2</v>
      </c>
      <c r="BV12" s="2">
        <v>0</v>
      </c>
      <c r="BW12" s="2">
        <v>0</v>
      </c>
      <c r="BX12" s="2">
        <v>0</v>
      </c>
      <c r="BY12" s="2">
        <f t="shared" si="8"/>
        <v>281.09000000000003</v>
      </c>
      <c r="BZ12" s="2">
        <v>3</v>
      </c>
      <c r="CA12" s="2">
        <v>3</v>
      </c>
      <c r="CB12" s="2">
        <f>20*2.57</f>
        <v>51.4</v>
      </c>
      <c r="CC12" s="2">
        <v>3</v>
      </c>
      <c r="CD12" s="2">
        <v>2</v>
      </c>
      <c r="CE12" s="2">
        <f>21*1.29</f>
        <v>27.09</v>
      </c>
      <c r="CF12" s="2">
        <v>3</v>
      </c>
      <c r="CG12" s="2">
        <v>2</v>
      </c>
      <c r="CH12" s="2">
        <f>23*1.29</f>
        <v>29.67</v>
      </c>
      <c r="CI12" s="2">
        <v>1</v>
      </c>
      <c r="CJ12" s="2">
        <v>1</v>
      </c>
      <c r="CK12" s="2">
        <f>23*0.11</f>
        <v>2.5299999999999998</v>
      </c>
      <c r="CL12" s="2">
        <v>0</v>
      </c>
      <c r="CM12" s="2">
        <v>1</v>
      </c>
      <c r="CN12" s="2">
        <v>0</v>
      </c>
      <c r="CO12" s="2">
        <v>1</v>
      </c>
      <c r="CP12" s="2">
        <v>25</v>
      </c>
      <c r="CQ12" s="2">
        <v>1</v>
      </c>
      <c r="CR12" s="5">
        <v>25</v>
      </c>
      <c r="CS12" s="2">
        <v>2</v>
      </c>
      <c r="CT12" s="2">
        <v>0</v>
      </c>
      <c r="CU12" s="2">
        <v>1</v>
      </c>
      <c r="CV12" s="5">
        <v>36</v>
      </c>
      <c r="CW12" s="2">
        <v>1</v>
      </c>
      <c r="CX12" s="2">
        <v>20</v>
      </c>
      <c r="CY12" s="2">
        <v>2</v>
      </c>
      <c r="CZ12" s="2">
        <v>0</v>
      </c>
      <c r="DA12" s="2">
        <v>2</v>
      </c>
      <c r="DB12" s="2">
        <v>0</v>
      </c>
      <c r="DC12" s="2">
        <v>0</v>
      </c>
      <c r="DD12" s="2">
        <v>0</v>
      </c>
      <c r="DE12" s="2">
        <f>SUM(CB12,CE12,CH12,CK12,CN12,CP12,CR12,CT12,CV12,CX12,CZ12,DD12)</f>
        <v>216.69</v>
      </c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</row>
    <row r="13" spans="1:211" s="2" customFormat="1" x14ac:dyDescent="0.2">
      <c r="A13" s="2">
        <v>12</v>
      </c>
      <c r="B13" s="2">
        <v>161</v>
      </c>
      <c r="C13" s="2">
        <v>85</v>
      </c>
      <c r="D13" s="2">
        <v>65</v>
      </c>
      <c r="E13" s="2">
        <v>1</v>
      </c>
      <c r="F13" s="2">
        <v>1</v>
      </c>
      <c r="G13" s="2">
        <v>3</v>
      </c>
      <c r="H13" s="2">
        <v>0</v>
      </c>
      <c r="I13" s="2">
        <v>0</v>
      </c>
      <c r="J13" s="2">
        <v>30</v>
      </c>
      <c r="K13" s="2">
        <v>7.48</v>
      </c>
      <c r="L13" s="2">
        <v>9.17</v>
      </c>
      <c r="M13" s="2">
        <v>31.3</v>
      </c>
      <c r="N13" s="2">
        <v>30</v>
      </c>
      <c r="O13" s="2">
        <v>15</v>
      </c>
      <c r="P13" s="2">
        <v>7.18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f t="shared" si="0"/>
        <v>6</v>
      </c>
      <c r="X13" s="2">
        <v>2</v>
      </c>
      <c r="Y13" s="2">
        <v>3</v>
      </c>
      <c r="Z13" s="2">
        <v>3</v>
      </c>
      <c r="AA13" s="2">
        <v>3</v>
      </c>
      <c r="AB13" s="2">
        <v>3</v>
      </c>
      <c r="AC13" s="2">
        <v>3</v>
      </c>
      <c r="AD13" s="2">
        <v>3</v>
      </c>
      <c r="AE13" s="2">
        <f t="shared" si="1"/>
        <v>18</v>
      </c>
      <c r="AF13" s="2">
        <v>56</v>
      </c>
      <c r="AG13" s="2">
        <v>1</v>
      </c>
      <c r="AH13" s="2">
        <v>0</v>
      </c>
      <c r="AI13" s="2">
        <f t="shared" si="2"/>
        <v>0</v>
      </c>
      <c r="AJ13" s="2">
        <v>2</v>
      </c>
      <c r="AK13" s="2">
        <v>60</v>
      </c>
      <c r="AL13" s="2">
        <f t="shared" si="3"/>
        <v>480</v>
      </c>
      <c r="AM13" s="2">
        <v>7</v>
      </c>
      <c r="AN13" s="2">
        <v>120</v>
      </c>
      <c r="AO13" s="2">
        <f t="shared" si="4"/>
        <v>2772</v>
      </c>
      <c r="AP13" s="2">
        <v>300</v>
      </c>
      <c r="AQ13" s="2">
        <f t="shared" si="5"/>
        <v>3252</v>
      </c>
      <c r="AR13" s="2">
        <v>1</v>
      </c>
      <c r="AS13" s="2">
        <v>2</v>
      </c>
      <c r="AT13" s="2">
        <f>20*0.32</f>
        <v>6.4</v>
      </c>
      <c r="AU13" s="2">
        <v>1</v>
      </c>
      <c r="AV13" s="2">
        <v>1</v>
      </c>
      <c r="AW13" s="2">
        <f>21*0.11</f>
        <v>2.31</v>
      </c>
      <c r="AX13" s="2">
        <v>1</v>
      </c>
      <c r="AY13" s="2">
        <v>2</v>
      </c>
      <c r="AZ13" s="2">
        <f>23*0.32</f>
        <v>7.36</v>
      </c>
      <c r="BA13" s="2">
        <v>1</v>
      </c>
      <c r="BB13" s="2">
        <v>1</v>
      </c>
      <c r="BC13" s="2">
        <f>23*0.11</f>
        <v>2.5299999999999998</v>
      </c>
      <c r="BD13" s="2">
        <v>0</v>
      </c>
      <c r="BE13" s="2">
        <v>1</v>
      </c>
      <c r="BF13" s="2">
        <v>0</v>
      </c>
      <c r="BG13" s="2">
        <f t="shared" si="6"/>
        <v>18.600000000000001</v>
      </c>
      <c r="BH13" s="2">
        <v>1</v>
      </c>
      <c r="BI13" s="2">
        <v>25</v>
      </c>
      <c r="BJ13" s="2">
        <v>2</v>
      </c>
      <c r="BK13" s="2">
        <v>0</v>
      </c>
      <c r="BL13" s="2">
        <v>2</v>
      </c>
      <c r="BM13" s="2">
        <v>0</v>
      </c>
      <c r="BN13" s="2">
        <v>2</v>
      </c>
      <c r="BO13" s="2">
        <v>0</v>
      </c>
      <c r="BP13" s="2">
        <v>2</v>
      </c>
      <c r="BQ13" s="2">
        <v>0</v>
      </c>
      <c r="BR13" s="2">
        <v>2</v>
      </c>
      <c r="BS13" s="2">
        <v>0</v>
      </c>
      <c r="BT13" s="2">
        <f t="shared" si="7"/>
        <v>25</v>
      </c>
      <c r="BU13" s="2">
        <v>2</v>
      </c>
      <c r="BV13" s="2">
        <v>0</v>
      </c>
      <c r="BW13" s="2">
        <v>0</v>
      </c>
      <c r="BX13" s="2">
        <v>0</v>
      </c>
      <c r="BY13" s="2">
        <f t="shared" si="8"/>
        <v>43.6</v>
      </c>
    </row>
    <row r="14" spans="1:211" s="2" customFormat="1" x14ac:dyDescent="0.2">
      <c r="A14" s="2">
        <v>13</v>
      </c>
      <c r="B14" s="2">
        <v>164</v>
      </c>
      <c r="C14" s="2">
        <v>56</v>
      </c>
      <c r="D14" s="2">
        <v>65</v>
      </c>
      <c r="E14" s="2">
        <v>1</v>
      </c>
      <c r="F14" s="2">
        <v>1</v>
      </c>
      <c r="G14" s="2">
        <v>3</v>
      </c>
      <c r="H14" s="2">
        <v>0</v>
      </c>
      <c r="I14" s="2">
        <v>1</v>
      </c>
      <c r="J14" s="2">
        <v>28</v>
      </c>
      <c r="K14" s="2">
        <v>7.56</v>
      </c>
      <c r="L14" s="2">
        <v>7.67</v>
      </c>
      <c r="M14" s="2">
        <v>33.4</v>
      </c>
      <c r="N14" s="2">
        <v>28.3</v>
      </c>
      <c r="O14" s="2">
        <v>16</v>
      </c>
      <c r="P14" s="2">
        <v>8.9700000000000006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f t="shared" si="0"/>
        <v>6</v>
      </c>
      <c r="X14" s="2">
        <v>2</v>
      </c>
      <c r="Y14" s="2">
        <v>3</v>
      </c>
      <c r="Z14" s="2">
        <v>3</v>
      </c>
      <c r="AA14" s="2">
        <v>3</v>
      </c>
      <c r="AB14" s="2">
        <v>3</v>
      </c>
      <c r="AC14" s="2">
        <v>3</v>
      </c>
      <c r="AD14" s="2">
        <v>3</v>
      </c>
      <c r="AE14" s="2">
        <f t="shared" si="1"/>
        <v>18</v>
      </c>
      <c r="AF14" s="2">
        <v>56</v>
      </c>
      <c r="AG14" s="2">
        <v>2</v>
      </c>
      <c r="AH14" s="2">
        <v>180</v>
      </c>
      <c r="AI14" s="2">
        <f t="shared" si="2"/>
        <v>2880</v>
      </c>
      <c r="AJ14" s="2">
        <v>7</v>
      </c>
      <c r="AK14" s="2">
        <v>60</v>
      </c>
      <c r="AL14" s="2">
        <f t="shared" si="3"/>
        <v>1680</v>
      </c>
      <c r="AM14" s="2">
        <v>4</v>
      </c>
      <c r="AN14" s="2">
        <v>15</v>
      </c>
      <c r="AO14" s="2">
        <f t="shared" si="4"/>
        <v>198</v>
      </c>
      <c r="AP14" s="2">
        <v>240</v>
      </c>
      <c r="AQ14" s="2">
        <f t="shared" si="5"/>
        <v>4758</v>
      </c>
      <c r="AR14" s="2">
        <v>1</v>
      </c>
      <c r="AS14" s="2">
        <v>1</v>
      </c>
      <c r="AT14" s="2">
        <f>20*0.11</f>
        <v>2.2000000000000002</v>
      </c>
      <c r="AU14" s="2">
        <v>1</v>
      </c>
      <c r="AV14" s="2">
        <v>3</v>
      </c>
      <c r="AW14" s="2">
        <f>21*0.64</f>
        <v>13.44</v>
      </c>
      <c r="AX14" s="2">
        <v>3</v>
      </c>
      <c r="AY14" s="2">
        <v>2</v>
      </c>
      <c r="AZ14" s="2">
        <f>23*1.29</f>
        <v>29.67</v>
      </c>
      <c r="BA14" s="2">
        <v>1</v>
      </c>
      <c r="BB14" s="2">
        <v>3</v>
      </c>
      <c r="BC14" s="2">
        <f>23*0.64</f>
        <v>14.72</v>
      </c>
      <c r="BD14" s="2">
        <v>1</v>
      </c>
      <c r="BE14" s="2">
        <v>3</v>
      </c>
      <c r="BF14" s="2">
        <f>30*0.64</f>
        <v>19.2</v>
      </c>
      <c r="BG14" s="2">
        <f t="shared" si="6"/>
        <v>79.23</v>
      </c>
      <c r="BH14" s="2">
        <v>1</v>
      </c>
      <c r="BI14" s="2">
        <v>25</v>
      </c>
      <c r="BJ14" s="2">
        <v>1</v>
      </c>
      <c r="BK14" s="5">
        <v>25</v>
      </c>
      <c r="BL14" s="2">
        <v>2</v>
      </c>
      <c r="BM14" s="2">
        <v>0</v>
      </c>
      <c r="BN14" s="2">
        <v>2</v>
      </c>
      <c r="BO14" s="2">
        <v>0</v>
      </c>
      <c r="BP14" s="2">
        <v>2</v>
      </c>
      <c r="BQ14" s="2">
        <v>0</v>
      </c>
      <c r="BR14" s="2">
        <v>2</v>
      </c>
      <c r="BS14" s="2">
        <v>0</v>
      </c>
      <c r="BT14" s="2">
        <f t="shared" si="7"/>
        <v>50</v>
      </c>
      <c r="BU14" s="2">
        <v>2</v>
      </c>
      <c r="BV14" s="2">
        <v>0</v>
      </c>
      <c r="BW14" s="2">
        <v>0</v>
      </c>
      <c r="BX14" s="2">
        <v>0</v>
      </c>
      <c r="BY14" s="2">
        <f t="shared" si="8"/>
        <v>129.23000000000002</v>
      </c>
      <c r="CR14" s="5"/>
    </row>
    <row r="15" spans="1:211" s="2" customFormat="1" x14ac:dyDescent="0.2">
      <c r="A15" s="2">
        <v>14</v>
      </c>
      <c r="B15" s="2">
        <v>158</v>
      </c>
      <c r="C15" s="2">
        <v>63</v>
      </c>
      <c r="D15" s="2">
        <v>65</v>
      </c>
      <c r="E15" s="2">
        <v>1</v>
      </c>
      <c r="F15" s="2">
        <v>2</v>
      </c>
      <c r="G15" s="2">
        <v>2</v>
      </c>
      <c r="H15" s="2">
        <v>0</v>
      </c>
      <c r="I15" s="2">
        <v>2</v>
      </c>
      <c r="J15" s="2">
        <v>27</v>
      </c>
      <c r="K15" s="2">
        <v>7.6</v>
      </c>
      <c r="L15" s="2">
        <v>11.9</v>
      </c>
      <c r="M15" s="2">
        <v>23</v>
      </c>
      <c r="N15" s="2">
        <v>20.100000000000001</v>
      </c>
      <c r="O15" s="2">
        <v>11</v>
      </c>
      <c r="P15" s="2">
        <v>9.5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f t="shared" si="0"/>
        <v>6</v>
      </c>
      <c r="X15" s="2">
        <v>2</v>
      </c>
      <c r="Y15" s="2">
        <v>3</v>
      </c>
      <c r="Z15" s="2">
        <v>3</v>
      </c>
      <c r="AA15" s="2">
        <v>3</v>
      </c>
      <c r="AB15" s="2">
        <v>3</v>
      </c>
      <c r="AC15" s="2">
        <v>3</v>
      </c>
      <c r="AD15" s="2">
        <v>3</v>
      </c>
      <c r="AE15" s="2">
        <f t="shared" si="1"/>
        <v>18</v>
      </c>
      <c r="AF15" s="2">
        <v>55</v>
      </c>
      <c r="AG15" s="2">
        <v>0</v>
      </c>
      <c r="AH15" s="2">
        <v>0</v>
      </c>
      <c r="AI15" s="2">
        <f t="shared" si="2"/>
        <v>0</v>
      </c>
      <c r="AJ15" s="2">
        <v>5</v>
      </c>
      <c r="AK15" s="2">
        <v>30</v>
      </c>
      <c r="AL15" s="2">
        <f t="shared" si="3"/>
        <v>600</v>
      </c>
      <c r="AM15" s="2">
        <v>7</v>
      </c>
      <c r="AN15" s="2">
        <v>180</v>
      </c>
      <c r="AO15" s="2">
        <f t="shared" si="4"/>
        <v>4158</v>
      </c>
      <c r="AP15" s="2">
        <v>120</v>
      </c>
      <c r="AQ15" s="2">
        <f t="shared" si="5"/>
        <v>4758</v>
      </c>
      <c r="AR15" s="2">
        <v>1</v>
      </c>
      <c r="AS15" s="2">
        <v>3</v>
      </c>
      <c r="AT15" s="2">
        <f>20*0.64</f>
        <v>12.8</v>
      </c>
      <c r="AU15" s="2">
        <v>3</v>
      </c>
      <c r="AV15" s="2">
        <v>1</v>
      </c>
      <c r="AW15" s="2">
        <f>21*0.43</f>
        <v>9.0299999999999994</v>
      </c>
      <c r="AX15" s="2">
        <v>3</v>
      </c>
      <c r="AY15" s="2">
        <v>1</v>
      </c>
      <c r="AZ15" s="2">
        <f>23*0.43</f>
        <v>9.89</v>
      </c>
      <c r="BA15" s="2">
        <v>0</v>
      </c>
      <c r="BB15" s="2">
        <v>1</v>
      </c>
      <c r="BC15" s="2">
        <v>0</v>
      </c>
      <c r="BD15" s="2">
        <v>0</v>
      </c>
      <c r="BE15" s="2">
        <v>1</v>
      </c>
      <c r="BF15" s="2">
        <v>0</v>
      </c>
      <c r="BG15" s="2">
        <f t="shared" si="6"/>
        <v>31.720000000000002</v>
      </c>
      <c r="BH15" s="2">
        <v>1</v>
      </c>
      <c r="BI15" s="2">
        <v>25</v>
      </c>
      <c r="BJ15" s="2">
        <v>1</v>
      </c>
      <c r="BK15" s="5">
        <v>25</v>
      </c>
      <c r="BL15" s="2">
        <v>2</v>
      </c>
      <c r="BM15" s="2">
        <v>0</v>
      </c>
      <c r="BN15" s="2">
        <v>2</v>
      </c>
      <c r="BO15" s="2">
        <v>0</v>
      </c>
      <c r="BP15" s="2">
        <v>2</v>
      </c>
      <c r="BQ15" s="2">
        <v>0</v>
      </c>
      <c r="BR15" s="2">
        <v>2</v>
      </c>
      <c r="BS15" s="2">
        <v>0</v>
      </c>
      <c r="BT15" s="2">
        <f t="shared" si="7"/>
        <v>50</v>
      </c>
      <c r="BU15" s="2">
        <v>2</v>
      </c>
      <c r="BV15" s="2">
        <v>0</v>
      </c>
      <c r="BW15" s="2">
        <v>0</v>
      </c>
      <c r="BX15" s="2">
        <v>0</v>
      </c>
      <c r="BY15" s="2">
        <f t="shared" si="8"/>
        <v>81.72</v>
      </c>
      <c r="BZ15" s="2">
        <v>1</v>
      </c>
      <c r="CA15" s="2">
        <v>3</v>
      </c>
      <c r="CB15" s="2">
        <f>20*0.64</f>
        <v>12.8</v>
      </c>
      <c r="CC15" s="2">
        <v>3</v>
      </c>
      <c r="CD15" s="2">
        <v>2</v>
      </c>
      <c r="CE15" s="2">
        <f>21*1.29</f>
        <v>27.09</v>
      </c>
      <c r="CF15" s="2">
        <v>3</v>
      </c>
      <c r="CG15" s="2">
        <v>1</v>
      </c>
      <c r="CH15" s="2">
        <f>23*0.43</f>
        <v>9.89</v>
      </c>
      <c r="CI15" s="2">
        <v>0</v>
      </c>
      <c r="CJ15" s="2">
        <v>1</v>
      </c>
      <c r="CK15" s="2">
        <v>0</v>
      </c>
      <c r="CL15" s="2">
        <v>0</v>
      </c>
      <c r="CM15" s="2">
        <v>1</v>
      </c>
      <c r="CN15" s="2">
        <v>0</v>
      </c>
      <c r="CO15" s="2">
        <v>1</v>
      </c>
      <c r="CP15" s="2">
        <v>25</v>
      </c>
      <c r="CQ15" s="2">
        <v>1</v>
      </c>
      <c r="CR15" s="5">
        <v>25</v>
      </c>
      <c r="CS15" s="2">
        <v>2</v>
      </c>
      <c r="CT15" s="2">
        <v>0</v>
      </c>
      <c r="CU15" s="2">
        <v>2</v>
      </c>
      <c r="CV15" s="2">
        <v>0</v>
      </c>
      <c r="CW15" s="2">
        <v>2</v>
      </c>
      <c r="CX15" s="2">
        <v>0</v>
      </c>
      <c r="CY15" s="2">
        <v>2</v>
      </c>
      <c r="CZ15" s="2">
        <v>0</v>
      </c>
      <c r="DA15" s="2">
        <v>2</v>
      </c>
      <c r="DB15" s="2">
        <v>0</v>
      </c>
      <c r="DC15" s="2">
        <v>0</v>
      </c>
      <c r="DD15" s="2">
        <v>0</v>
      </c>
      <c r="DE15" s="2">
        <f>SUM(CB15,CE15,CH15,CK15,CN15,CP15,CR15,CT15,CV15,CX15,CZ15,DD15)</f>
        <v>99.78</v>
      </c>
    </row>
    <row r="16" spans="1:211" s="2" customFormat="1" x14ac:dyDescent="0.2">
      <c r="A16" s="2">
        <v>15</v>
      </c>
      <c r="B16" s="2">
        <v>168</v>
      </c>
      <c r="C16" s="2">
        <v>78</v>
      </c>
      <c r="D16" s="2">
        <v>79</v>
      </c>
      <c r="E16" s="2">
        <v>0</v>
      </c>
      <c r="F16" s="2">
        <v>1</v>
      </c>
      <c r="G16" s="2">
        <v>3</v>
      </c>
      <c r="H16" s="2">
        <v>0</v>
      </c>
      <c r="I16" s="2">
        <v>2</v>
      </c>
      <c r="J16" s="2">
        <v>27</v>
      </c>
      <c r="K16" s="2">
        <v>7.68</v>
      </c>
      <c r="L16" s="2">
        <v>8.2100000000000009</v>
      </c>
      <c r="M16" s="2">
        <v>28.9</v>
      </c>
      <c r="N16" s="2">
        <v>28</v>
      </c>
      <c r="O16" s="2">
        <v>12</v>
      </c>
      <c r="P16" s="2">
        <v>9.6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f t="shared" si="0"/>
        <v>6</v>
      </c>
      <c r="X16" s="2">
        <v>2</v>
      </c>
      <c r="Y16" s="2">
        <v>3</v>
      </c>
      <c r="Z16" s="2">
        <v>3</v>
      </c>
      <c r="AA16" s="2">
        <v>3</v>
      </c>
      <c r="AB16" s="2">
        <v>3</v>
      </c>
      <c r="AC16" s="2">
        <v>3</v>
      </c>
      <c r="AD16" s="2">
        <v>3</v>
      </c>
      <c r="AE16" s="2">
        <f t="shared" si="1"/>
        <v>18</v>
      </c>
      <c r="AF16" s="2">
        <v>56</v>
      </c>
      <c r="AG16" s="2">
        <v>0</v>
      </c>
      <c r="AH16" s="2">
        <v>0</v>
      </c>
      <c r="AI16" s="2">
        <f t="shared" si="2"/>
        <v>0</v>
      </c>
      <c r="AJ16" s="2">
        <v>7</v>
      </c>
      <c r="AK16" s="2">
        <v>30</v>
      </c>
      <c r="AL16" s="2">
        <f t="shared" si="3"/>
        <v>840</v>
      </c>
      <c r="AM16" s="2">
        <v>7</v>
      </c>
      <c r="AN16" s="2">
        <v>90</v>
      </c>
      <c r="AO16" s="2">
        <f t="shared" si="4"/>
        <v>2079</v>
      </c>
      <c r="AP16" s="2">
        <v>180</v>
      </c>
      <c r="AQ16" s="2">
        <f t="shared" si="5"/>
        <v>2919</v>
      </c>
      <c r="AR16" s="2">
        <v>3</v>
      </c>
      <c r="AS16" s="2">
        <v>2</v>
      </c>
      <c r="AT16" s="2">
        <f>20*1.29</f>
        <v>25.8</v>
      </c>
      <c r="AU16" s="2">
        <v>1</v>
      </c>
      <c r="AV16" s="2">
        <v>1</v>
      </c>
      <c r="AW16" s="2">
        <f>21*0.11</f>
        <v>2.31</v>
      </c>
      <c r="AX16" s="2">
        <v>3</v>
      </c>
      <c r="AY16" s="2">
        <v>1</v>
      </c>
      <c r="AZ16" s="2">
        <f>23*0.43</f>
        <v>9.89</v>
      </c>
      <c r="BA16" s="2">
        <v>0</v>
      </c>
      <c r="BB16" s="2">
        <v>1</v>
      </c>
      <c r="BC16" s="2">
        <v>0</v>
      </c>
      <c r="BD16" s="2">
        <v>1</v>
      </c>
      <c r="BE16" s="2">
        <v>1</v>
      </c>
      <c r="BF16" s="2">
        <f>30*0.11</f>
        <v>3.3</v>
      </c>
      <c r="BG16" s="2">
        <f t="shared" si="6"/>
        <v>41.300000000000004</v>
      </c>
      <c r="BH16" s="2">
        <v>1</v>
      </c>
      <c r="BI16" s="2">
        <v>25</v>
      </c>
      <c r="BJ16" s="2">
        <v>1</v>
      </c>
      <c r="BK16" s="5">
        <v>25</v>
      </c>
      <c r="BL16" s="2">
        <v>2</v>
      </c>
      <c r="BM16" s="2">
        <v>0</v>
      </c>
      <c r="BN16" s="2">
        <v>2</v>
      </c>
      <c r="BO16" s="2">
        <v>0</v>
      </c>
      <c r="BP16" s="2">
        <v>2</v>
      </c>
      <c r="BQ16" s="2">
        <v>0</v>
      </c>
      <c r="BR16" s="2">
        <v>2</v>
      </c>
      <c r="BS16" s="2">
        <v>0</v>
      </c>
      <c r="BT16" s="2">
        <f t="shared" si="7"/>
        <v>50</v>
      </c>
      <c r="BU16" s="2">
        <v>2</v>
      </c>
      <c r="BV16" s="2">
        <v>0</v>
      </c>
      <c r="BW16" s="2">
        <v>0</v>
      </c>
      <c r="BX16" s="2">
        <v>0</v>
      </c>
      <c r="BY16" s="2">
        <f t="shared" si="8"/>
        <v>91.3</v>
      </c>
      <c r="BZ16" s="2">
        <v>3</v>
      </c>
      <c r="CA16" s="2">
        <v>2</v>
      </c>
      <c r="CB16" s="2">
        <f>20*1.29</f>
        <v>25.8</v>
      </c>
      <c r="CC16" s="2">
        <v>1</v>
      </c>
      <c r="CD16" s="2">
        <v>1</v>
      </c>
      <c r="CE16" s="2">
        <f>21*0.11</f>
        <v>2.31</v>
      </c>
      <c r="CF16" s="2">
        <v>3</v>
      </c>
      <c r="CG16" s="2">
        <v>1</v>
      </c>
      <c r="CH16" s="2">
        <f>23*0.43</f>
        <v>9.89</v>
      </c>
      <c r="CI16" s="2">
        <v>0</v>
      </c>
      <c r="CJ16" s="2">
        <v>1</v>
      </c>
      <c r="CK16" s="2">
        <v>0</v>
      </c>
      <c r="CL16" s="2">
        <v>1</v>
      </c>
      <c r="CM16" s="2">
        <v>1</v>
      </c>
      <c r="CN16" s="2">
        <f>30*0.11</f>
        <v>3.3</v>
      </c>
      <c r="CO16" s="2">
        <v>1</v>
      </c>
      <c r="CP16" s="2">
        <v>25</v>
      </c>
      <c r="CQ16" s="2">
        <v>1</v>
      </c>
      <c r="CR16" s="5">
        <v>25</v>
      </c>
      <c r="CS16" s="2">
        <v>2</v>
      </c>
      <c r="CT16" s="2">
        <v>0</v>
      </c>
      <c r="CU16" s="2">
        <v>2</v>
      </c>
      <c r="CV16" s="2">
        <v>0</v>
      </c>
      <c r="CW16" s="2">
        <v>2</v>
      </c>
      <c r="CX16" s="2">
        <v>0</v>
      </c>
      <c r="CY16" s="2">
        <v>2</v>
      </c>
      <c r="CZ16" s="2">
        <v>0</v>
      </c>
      <c r="DA16" s="2">
        <v>2</v>
      </c>
      <c r="DB16" s="2">
        <v>0</v>
      </c>
      <c r="DC16" s="2">
        <v>0</v>
      </c>
      <c r="DD16" s="2">
        <v>0</v>
      </c>
      <c r="DE16" s="2">
        <f>SUM(CB16,CE16,CH16,CK16,CN16,CP16,CR16,CT16,CV16,CX16,CZ16,DD16)</f>
        <v>91.3</v>
      </c>
    </row>
    <row r="17" spans="1:211" s="10" customFormat="1" x14ac:dyDescent="0.2">
      <c r="A17" s="2">
        <v>16</v>
      </c>
      <c r="B17" s="2">
        <v>156</v>
      </c>
      <c r="C17" s="2">
        <v>90</v>
      </c>
      <c r="D17" s="2">
        <v>69</v>
      </c>
      <c r="E17" s="2">
        <v>1</v>
      </c>
      <c r="F17" s="2">
        <v>2</v>
      </c>
      <c r="G17" s="2">
        <v>0</v>
      </c>
      <c r="H17" s="2">
        <v>0</v>
      </c>
      <c r="I17" s="2">
        <v>0</v>
      </c>
      <c r="J17" s="2">
        <v>28</v>
      </c>
      <c r="K17" s="2">
        <v>7.8</v>
      </c>
      <c r="L17" s="2">
        <v>11.2</v>
      </c>
      <c r="M17" s="2">
        <v>24.1</v>
      </c>
      <c r="N17" s="2">
        <v>22.5</v>
      </c>
      <c r="O17" s="2">
        <v>12</v>
      </c>
      <c r="P17" s="2">
        <v>8.3000000000000007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f t="shared" si="0"/>
        <v>6</v>
      </c>
      <c r="X17" s="2">
        <v>2</v>
      </c>
      <c r="Y17" s="2">
        <v>3</v>
      </c>
      <c r="Z17" s="2">
        <v>3</v>
      </c>
      <c r="AA17" s="2">
        <v>3</v>
      </c>
      <c r="AB17" s="2">
        <v>3</v>
      </c>
      <c r="AC17" s="2">
        <v>3</v>
      </c>
      <c r="AD17" s="2">
        <v>3</v>
      </c>
      <c r="AE17" s="2">
        <f t="shared" si="1"/>
        <v>18</v>
      </c>
      <c r="AF17" s="2">
        <v>56</v>
      </c>
      <c r="AG17" s="2">
        <v>0</v>
      </c>
      <c r="AH17" s="2">
        <v>0</v>
      </c>
      <c r="AI17" s="2">
        <f t="shared" si="2"/>
        <v>0</v>
      </c>
      <c r="AJ17" s="2">
        <v>7</v>
      </c>
      <c r="AK17" s="2">
        <v>30</v>
      </c>
      <c r="AL17" s="2">
        <f t="shared" si="3"/>
        <v>840</v>
      </c>
      <c r="AM17" s="2">
        <v>7</v>
      </c>
      <c r="AN17" s="2">
        <v>90</v>
      </c>
      <c r="AO17" s="2">
        <f t="shared" si="4"/>
        <v>2079</v>
      </c>
      <c r="AP17" s="2">
        <v>300</v>
      </c>
      <c r="AQ17" s="2">
        <f t="shared" si="5"/>
        <v>2919</v>
      </c>
      <c r="AR17" s="2">
        <v>3</v>
      </c>
      <c r="AS17" s="2">
        <v>2</v>
      </c>
      <c r="AT17" s="2">
        <f>20*1.29</f>
        <v>25.8</v>
      </c>
      <c r="AU17" s="2">
        <v>3</v>
      </c>
      <c r="AV17" s="2">
        <v>3</v>
      </c>
      <c r="AW17" s="2">
        <f>21*2.57</f>
        <v>53.97</v>
      </c>
      <c r="AX17" s="2">
        <v>3</v>
      </c>
      <c r="AY17" s="2">
        <v>1</v>
      </c>
      <c r="AZ17" s="2">
        <f>23*0.43</f>
        <v>9.89</v>
      </c>
      <c r="BA17" s="2">
        <v>0</v>
      </c>
      <c r="BB17" s="2">
        <v>1</v>
      </c>
      <c r="BC17" s="2">
        <v>0</v>
      </c>
      <c r="BD17" s="2">
        <v>0</v>
      </c>
      <c r="BE17" s="2">
        <v>1</v>
      </c>
      <c r="BF17" s="2">
        <v>0</v>
      </c>
      <c r="BG17" s="2">
        <f t="shared" si="6"/>
        <v>89.66</v>
      </c>
      <c r="BH17" s="2">
        <v>1</v>
      </c>
      <c r="BI17" s="2">
        <v>25</v>
      </c>
      <c r="BJ17" s="2">
        <v>1</v>
      </c>
      <c r="BK17" s="5">
        <v>25</v>
      </c>
      <c r="BL17" s="2">
        <v>2</v>
      </c>
      <c r="BM17" s="2">
        <v>0</v>
      </c>
      <c r="BN17" s="2">
        <v>1</v>
      </c>
      <c r="BO17" s="5">
        <v>36</v>
      </c>
      <c r="BP17" s="2">
        <v>1</v>
      </c>
      <c r="BQ17" s="2">
        <v>20</v>
      </c>
      <c r="BR17" s="2">
        <v>2</v>
      </c>
      <c r="BS17" s="2">
        <v>35</v>
      </c>
      <c r="BT17" s="2">
        <f t="shared" si="7"/>
        <v>141</v>
      </c>
      <c r="BU17" s="2">
        <v>2</v>
      </c>
      <c r="BV17" s="2">
        <v>0</v>
      </c>
      <c r="BW17" s="2">
        <v>0</v>
      </c>
      <c r="BX17" s="2">
        <v>0</v>
      </c>
      <c r="BY17" s="2">
        <f t="shared" si="8"/>
        <v>230.66</v>
      </c>
      <c r="BZ17" s="2">
        <v>3</v>
      </c>
      <c r="CA17" s="2">
        <v>2</v>
      </c>
      <c r="CB17" s="2">
        <f>20*1.29</f>
        <v>25.8</v>
      </c>
      <c r="CC17" s="2">
        <v>3</v>
      </c>
      <c r="CD17" s="2">
        <v>3</v>
      </c>
      <c r="CE17" s="2">
        <f>21*2.57</f>
        <v>53.97</v>
      </c>
      <c r="CF17" s="2">
        <v>3</v>
      </c>
      <c r="CG17" s="2">
        <v>1</v>
      </c>
      <c r="CH17" s="2">
        <f>23*0.43</f>
        <v>9.89</v>
      </c>
      <c r="CI17" s="2">
        <v>1</v>
      </c>
      <c r="CJ17" s="2">
        <v>1</v>
      </c>
      <c r="CK17" s="2">
        <f>23*0.11</f>
        <v>2.5299999999999998</v>
      </c>
      <c r="CL17" s="2">
        <v>0</v>
      </c>
      <c r="CM17" s="2">
        <v>1</v>
      </c>
      <c r="CN17" s="2">
        <v>0</v>
      </c>
      <c r="CO17" s="2">
        <v>1</v>
      </c>
      <c r="CP17" s="2">
        <v>25</v>
      </c>
      <c r="CQ17" s="2">
        <v>2</v>
      </c>
      <c r="CR17" s="5">
        <v>0</v>
      </c>
      <c r="CS17" s="2">
        <v>2</v>
      </c>
      <c r="CT17" s="2">
        <v>0</v>
      </c>
      <c r="CU17" s="2">
        <v>1</v>
      </c>
      <c r="CV17" s="5">
        <v>36</v>
      </c>
      <c r="CW17" s="2">
        <v>1</v>
      </c>
      <c r="CX17" s="2">
        <v>0</v>
      </c>
      <c r="CY17" s="2">
        <v>2</v>
      </c>
      <c r="CZ17" s="2">
        <v>0</v>
      </c>
      <c r="DA17" s="2">
        <v>2</v>
      </c>
      <c r="DB17" s="2">
        <v>0</v>
      </c>
      <c r="DC17" s="2">
        <v>0</v>
      </c>
      <c r="DD17" s="2">
        <v>0</v>
      </c>
      <c r="DE17" s="2">
        <f>SUM(CB17,CE17,CH17,CK17,CN17,CP17,CR17,CT17,CV17,CX17,CZ17,DD17)</f>
        <v>153.19</v>
      </c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</row>
    <row r="18" spans="1:211" s="10" customFormat="1" x14ac:dyDescent="0.2">
      <c r="A18" s="2">
        <v>17</v>
      </c>
      <c r="B18" s="2">
        <v>160</v>
      </c>
      <c r="C18" s="2">
        <v>64</v>
      </c>
      <c r="D18" s="2">
        <v>68</v>
      </c>
      <c r="E18" s="2">
        <v>1</v>
      </c>
      <c r="F18" s="2">
        <v>1</v>
      </c>
      <c r="G18" s="2">
        <v>4</v>
      </c>
      <c r="H18" s="2">
        <v>0</v>
      </c>
      <c r="I18" s="2">
        <v>1</v>
      </c>
      <c r="J18" s="2">
        <v>30</v>
      </c>
      <c r="K18" s="2">
        <v>7.8</v>
      </c>
      <c r="L18" s="2">
        <v>8.1</v>
      </c>
      <c r="M18" s="2">
        <v>17.899999999999999</v>
      </c>
      <c r="N18" s="2">
        <v>16.600000000000001</v>
      </c>
      <c r="O18" s="2">
        <v>15</v>
      </c>
      <c r="P18" s="2">
        <v>8.3000000000000007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f t="shared" si="0"/>
        <v>6</v>
      </c>
      <c r="X18" s="2">
        <v>2</v>
      </c>
      <c r="Y18" s="2">
        <v>3</v>
      </c>
      <c r="Z18" s="2">
        <v>3</v>
      </c>
      <c r="AA18" s="2">
        <v>3</v>
      </c>
      <c r="AB18" s="2">
        <v>3</v>
      </c>
      <c r="AC18" s="2">
        <v>3</v>
      </c>
      <c r="AD18" s="2">
        <v>3</v>
      </c>
      <c r="AE18" s="2">
        <f t="shared" si="1"/>
        <v>18</v>
      </c>
      <c r="AF18" s="2">
        <v>56</v>
      </c>
      <c r="AG18" s="2">
        <v>0</v>
      </c>
      <c r="AH18" s="2">
        <v>0</v>
      </c>
      <c r="AI18" s="2">
        <f t="shared" si="2"/>
        <v>0</v>
      </c>
      <c r="AJ18" s="2">
        <v>1</v>
      </c>
      <c r="AK18" s="2">
        <v>60</v>
      </c>
      <c r="AL18" s="2">
        <f t="shared" si="3"/>
        <v>240</v>
      </c>
      <c r="AM18" s="2">
        <v>7</v>
      </c>
      <c r="AN18" s="2">
        <v>240</v>
      </c>
      <c r="AO18" s="2">
        <f t="shared" si="4"/>
        <v>5544</v>
      </c>
      <c r="AP18" s="2">
        <v>180</v>
      </c>
      <c r="AQ18" s="2">
        <f t="shared" si="5"/>
        <v>5784</v>
      </c>
      <c r="AR18" s="2">
        <v>3</v>
      </c>
      <c r="AS18" s="2">
        <v>4</v>
      </c>
      <c r="AT18" s="2">
        <f>20*4.29</f>
        <v>85.8</v>
      </c>
      <c r="AU18" s="2">
        <v>1</v>
      </c>
      <c r="AV18" s="2">
        <v>1</v>
      </c>
      <c r="AW18" s="2">
        <f>21*0.11</f>
        <v>2.31</v>
      </c>
      <c r="AX18" s="2">
        <v>1</v>
      </c>
      <c r="AY18" s="2">
        <v>1</v>
      </c>
      <c r="AZ18" s="2">
        <f>23*0.11</f>
        <v>2.5299999999999998</v>
      </c>
      <c r="BA18" s="2">
        <v>0</v>
      </c>
      <c r="BB18" s="2">
        <v>1</v>
      </c>
      <c r="BC18" s="2">
        <v>0</v>
      </c>
      <c r="BD18" s="2">
        <v>0</v>
      </c>
      <c r="BE18" s="2">
        <v>1</v>
      </c>
      <c r="BF18" s="2">
        <v>0</v>
      </c>
      <c r="BG18" s="2">
        <f t="shared" si="6"/>
        <v>90.64</v>
      </c>
      <c r="BH18" s="2">
        <v>1</v>
      </c>
      <c r="BI18" s="2">
        <v>25</v>
      </c>
      <c r="BJ18" s="2">
        <v>2</v>
      </c>
      <c r="BK18" s="2">
        <v>0</v>
      </c>
      <c r="BL18" s="2">
        <v>2</v>
      </c>
      <c r="BM18" s="2">
        <v>0</v>
      </c>
      <c r="BN18" s="2">
        <v>2</v>
      </c>
      <c r="BO18" s="2">
        <v>0</v>
      </c>
      <c r="BP18" s="2">
        <v>2</v>
      </c>
      <c r="BQ18" s="2">
        <v>0</v>
      </c>
      <c r="BR18" s="2">
        <v>2</v>
      </c>
      <c r="BS18" s="2">
        <v>0</v>
      </c>
      <c r="BT18" s="2">
        <f t="shared" si="7"/>
        <v>25</v>
      </c>
      <c r="BU18" s="2">
        <v>1</v>
      </c>
      <c r="BV18" s="2">
        <v>35</v>
      </c>
      <c r="BW18" s="2">
        <v>1</v>
      </c>
      <c r="BX18" s="2">
        <f>21*7</f>
        <v>147</v>
      </c>
      <c r="BY18" s="2">
        <f t="shared" si="8"/>
        <v>262.64</v>
      </c>
      <c r="BZ18" s="2">
        <v>3</v>
      </c>
      <c r="CA18" s="2">
        <v>4</v>
      </c>
      <c r="CB18" s="2">
        <f>20*4.29</f>
        <v>85.8</v>
      </c>
      <c r="CC18" s="2">
        <v>1</v>
      </c>
      <c r="CD18" s="2">
        <v>1</v>
      </c>
      <c r="CE18" s="2">
        <f>21*0.11</f>
        <v>2.31</v>
      </c>
      <c r="CF18" s="2">
        <v>1</v>
      </c>
      <c r="CG18" s="2">
        <v>1</v>
      </c>
      <c r="CH18" s="2">
        <f>23*0.11</f>
        <v>2.5299999999999998</v>
      </c>
      <c r="CI18" s="2">
        <v>0</v>
      </c>
      <c r="CJ18" s="2">
        <v>1</v>
      </c>
      <c r="CK18" s="2">
        <v>0</v>
      </c>
      <c r="CL18" s="2">
        <v>0</v>
      </c>
      <c r="CM18" s="2">
        <v>1</v>
      </c>
      <c r="CN18" s="2">
        <v>0</v>
      </c>
      <c r="CO18" s="2">
        <v>1</v>
      </c>
      <c r="CP18" s="2">
        <v>25</v>
      </c>
      <c r="CQ18" s="2">
        <v>2</v>
      </c>
      <c r="CR18" s="2">
        <v>0</v>
      </c>
      <c r="CS18" s="2">
        <v>2</v>
      </c>
      <c r="CT18" s="2">
        <v>0</v>
      </c>
      <c r="CU18" s="2">
        <v>2</v>
      </c>
      <c r="CV18" s="2">
        <v>0</v>
      </c>
      <c r="CW18" s="2">
        <v>2</v>
      </c>
      <c r="CX18" s="2">
        <v>0</v>
      </c>
      <c r="CY18" s="2">
        <v>2</v>
      </c>
      <c r="CZ18" s="2">
        <v>0</v>
      </c>
      <c r="DA18" s="2">
        <v>1</v>
      </c>
      <c r="DB18" s="2">
        <v>35</v>
      </c>
      <c r="DC18" s="2">
        <v>1</v>
      </c>
      <c r="DD18" s="2">
        <f>21*7</f>
        <v>147</v>
      </c>
      <c r="DE18" s="2">
        <f>SUM(CB18,CE18,CH18,CK18,CN18,CP18,CR18,CT18,CV18,CX18,CZ18,DD18)</f>
        <v>262.64</v>
      </c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</row>
    <row r="19" spans="1:211" s="2" customFormat="1" x14ac:dyDescent="0.2">
      <c r="A19" s="2">
        <v>18</v>
      </c>
      <c r="B19" s="2">
        <v>176</v>
      </c>
      <c r="C19" s="2">
        <v>76</v>
      </c>
      <c r="D19" s="2">
        <v>65</v>
      </c>
      <c r="E19" s="2">
        <v>0</v>
      </c>
      <c r="F19" s="2">
        <v>1</v>
      </c>
      <c r="G19" s="2">
        <v>2</v>
      </c>
      <c r="H19" s="2">
        <v>0</v>
      </c>
      <c r="I19" s="2">
        <v>2</v>
      </c>
      <c r="J19" s="2">
        <v>30</v>
      </c>
      <c r="K19" s="2">
        <v>7.97</v>
      </c>
      <c r="L19" s="2">
        <v>6.52</v>
      </c>
      <c r="M19" s="2">
        <v>52.9</v>
      </c>
      <c r="N19" s="2">
        <v>54.2</v>
      </c>
      <c r="O19" s="2">
        <v>22</v>
      </c>
      <c r="P19" s="2">
        <v>7.25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2">
        <v>1</v>
      </c>
      <c r="W19" s="2">
        <f t="shared" si="0"/>
        <v>6</v>
      </c>
      <c r="X19" s="2">
        <v>2</v>
      </c>
      <c r="Y19" s="2">
        <v>3</v>
      </c>
      <c r="Z19" s="2">
        <v>3</v>
      </c>
      <c r="AA19" s="2">
        <v>3</v>
      </c>
      <c r="AB19" s="2">
        <v>3</v>
      </c>
      <c r="AC19" s="2">
        <v>3</v>
      </c>
      <c r="AD19" s="2">
        <v>3</v>
      </c>
      <c r="AE19" s="2">
        <f t="shared" si="1"/>
        <v>18</v>
      </c>
      <c r="AF19" s="2">
        <v>56</v>
      </c>
      <c r="AG19" s="2">
        <v>2</v>
      </c>
      <c r="AH19" s="2">
        <v>180</v>
      </c>
      <c r="AI19" s="2">
        <f t="shared" si="2"/>
        <v>2880</v>
      </c>
      <c r="AJ19" s="2">
        <v>2</v>
      </c>
      <c r="AK19" s="2">
        <v>120</v>
      </c>
      <c r="AL19" s="2">
        <f t="shared" si="3"/>
        <v>960</v>
      </c>
      <c r="AM19" s="2">
        <v>6</v>
      </c>
      <c r="AN19" s="2">
        <v>600</v>
      </c>
      <c r="AO19" s="2">
        <f t="shared" si="4"/>
        <v>11880</v>
      </c>
      <c r="AP19" s="2">
        <v>60</v>
      </c>
      <c r="AQ19" s="2">
        <f t="shared" si="5"/>
        <v>15720</v>
      </c>
      <c r="AR19" s="2">
        <v>0</v>
      </c>
      <c r="AS19" s="2">
        <v>0</v>
      </c>
      <c r="AT19" s="2">
        <v>0</v>
      </c>
      <c r="AU19" s="2">
        <v>1</v>
      </c>
      <c r="AV19" s="2">
        <v>3</v>
      </c>
      <c r="AW19" s="2">
        <f>21*0.64</f>
        <v>13.44</v>
      </c>
      <c r="AX19" s="2">
        <v>1</v>
      </c>
      <c r="AY19" s="2">
        <v>2</v>
      </c>
      <c r="AZ19" s="2">
        <f>23*0.32</f>
        <v>7.36</v>
      </c>
      <c r="BA19" s="2">
        <v>1</v>
      </c>
      <c r="BB19" s="2">
        <v>3</v>
      </c>
      <c r="BC19" s="2">
        <f>23*0.64</f>
        <v>14.72</v>
      </c>
      <c r="BD19" s="2">
        <v>1</v>
      </c>
      <c r="BE19" s="2">
        <v>2</v>
      </c>
      <c r="BF19" s="2">
        <f>30*0.32</f>
        <v>9.6</v>
      </c>
      <c r="BG19" s="2">
        <f t="shared" si="6"/>
        <v>45.12</v>
      </c>
      <c r="BH19" s="2">
        <v>1</v>
      </c>
      <c r="BI19" s="2">
        <v>25</v>
      </c>
      <c r="BJ19" s="2">
        <v>2</v>
      </c>
      <c r="BK19" s="2">
        <v>0</v>
      </c>
      <c r="BL19" s="2">
        <v>2</v>
      </c>
      <c r="BM19" s="2">
        <v>0</v>
      </c>
      <c r="BN19" s="2">
        <v>1</v>
      </c>
      <c r="BO19" s="5">
        <v>36</v>
      </c>
      <c r="BP19" s="2">
        <v>2</v>
      </c>
      <c r="BQ19" s="2">
        <v>0</v>
      </c>
      <c r="BR19" s="2">
        <v>2</v>
      </c>
      <c r="BS19" s="2">
        <v>0</v>
      </c>
      <c r="BT19" s="2">
        <f t="shared" si="7"/>
        <v>61</v>
      </c>
      <c r="BU19" s="2">
        <v>2</v>
      </c>
      <c r="BV19" s="2">
        <v>0</v>
      </c>
      <c r="BW19" s="2">
        <v>0</v>
      </c>
      <c r="BX19" s="2">
        <v>0</v>
      </c>
      <c r="BY19" s="2">
        <f t="shared" si="8"/>
        <v>106.12</v>
      </c>
      <c r="CV19" s="5"/>
    </row>
    <row r="20" spans="1:211" s="2" customFormat="1" x14ac:dyDescent="0.2">
      <c r="A20" s="2">
        <v>19</v>
      </c>
      <c r="B20" s="2">
        <v>158</v>
      </c>
      <c r="C20" s="2">
        <v>85</v>
      </c>
      <c r="D20" s="2">
        <v>65</v>
      </c>
      <c r="E20" s="2">
        <v>1</v>
      </c>
      <c r="F20" s="2">
        <v>1</v>
      </c>
      <c r="G20" s="2">
        <v>3</v>
      </c>
      <c r="H20" s="2">
        <v>0</v>
      </c>
      <c r="I20" s="2">
        <v>1</v>
      </c>
      <c r="J20" s="2">
        <v>29</v>
      </c>
      <c r="K20" s="2">
        <v>8</v>
      </c>
      <c r="L20" s="2">
        <v>7.48</v>
      </c>
      <c r="M20" s="2">
        <v>26.6</v>
      </c>
      <c r="N20" s="2">
        <v>25.1</v>
      </c>
      <c r="O20" s="2">
        <v>15</v>
      </c>
      <c r="P20" s="2">
        <v>9.32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f t="shared" si="0"/>
        <v>6</v>
      </c>
      <c r="X20" s="2">
        <v>2</v>
      </c>
      <c r="Y20" s="2">
        <v>3</v>
      </c>
      <c r="Z20" s="2">
        <v>3</v>
      </c>
      <c r="AA20" s="2">
        <v>3</v>
      </c>
      <c r="AB20" s="2">
        <v>3</v>
      </c>
      <c r="AC20" s="2">
        <v>3</v>
      </c>
      <c r="AD20" s="2">
        <v>3</v>
      </c>
      <c r="AE20" s="2">
        <f t="shared" si="1"/>
        <v>18</v>
      </c>
      <c r="AF20" s="2">
        <v>55</v>
      </c>
      <c r="AG20" s="2">
        <v>0</v>
      </c>
      <c r="AH20" s="2">
        <v>0</v>
      </c>
      <c r="AI20" s="2">
        <f t="shared" si="2"/>
        <v>0</v>
      </c>
      <c r="AJ20" s="2">
        <v>7</v>
      </c>
      <c r="AK20" s="2">
        <v>240</v>
      </c>
      <c r="AL20" s="2">
        <f t="shared" si="3"/>
        <v>6720</v>
      </c>
      <c r="AM20" s="2">
        <v>7</v>
      </c>
      <c r="AN20" s="2">
        <v>60</v>
      </c>
      <c r="AO20" s="2">
        <f t="shared" si="4"/>
        <v>1386</v>
      </c>
      <c r="AP20" s="2">
        <v>300</v>
      </c>
      <c r="AQ20" s="2">
        <f t="shared" si="5"/>
        <v>8106</v>
      </c>
      <c r="AR20" s="2">
        <v>1</v>
      </c>
      <c r="AS20" s="2">
        <v>1</v>
      </c>
      <c r="AT20" s="2">
        <f>20*0.11</f>
        <v>2.2000000000000002</v>
      </c>
      <c r="AU20" s="2">
        <v>3</v>
      </c>
      <c r="AV20" s="2">
        <v>2</v>
      </c>
      <c r="AW20" s="2">
        <f>21*1.29</f>
        <v>27.09</v>
      </c>
      <c r="AX20" s="2">
        <v>3</v>
      </c>
      <c r="AY20" s="2">
        <v>3</v>
      </c>
      <c r="AZ20" s="2">
        <f>23*2.57</f>
        <v>59.11</v>
      </c>
      <c r="BA20" s="2">
        <v>0</v>
      </c>
      <c r="BB20" s="2">
        <v>1</v>
      </c>
      <c r="BC20" s="2">
        <v>0</v>
      </c>
      <c r="BD20" s="2">
        <v>0</v>
      </c>
      <c r="BE20" s="2">
        <v>1</v>
      </c>
      <c r="BF20" s="2">
        <v>0</v>
      </c>
      <c r="BG20" s="2">
        <f t="shared" si="6"/>
        <v>88.4</v>
      </c>
      <c r="BH20" s="2">
        <v>1</v>
      </c>
      <c r="BI20" s="2">
        <v>25</v>
      </c>
      <c r="BJ20" s="2">
        <v>1</v>
      </c>
      <c r="BK20" s="5">
        <v>25</v>
      </c>
      <c r="BL20" s="2">
        <v>2</v>
      </c>
      <c r="BM20" s="2">
        <v>0</v>
      </c>
      <c r="BN20" s="2">
        <v>2</v>
      </c>
      <c r="BO20" s="2">
        <v>0</v>
      </c>
      <c r="BP20" s="2">
        <v>2</v>
      </c>
      <c r="BQ20" s="2">
        <v>0</v>
      </c>
      <c r="BR20" s="2">
        <v>2</v>
      </c>
      <c r="BS20" s="2">
        <v>0</v>
      </c>
      <c r="BT20" s="2">
        <f t="shared" si="7"/>
        <v>50</v>
      </c>
      <c r="BU20" s="2">
        <v>2</v>
      </c>
      <c r="BV20" s="2">
        <v>0</v>
      </c>
      <c r="BW20" s="2">
        <v>0</v>
      </c>
      <c r="BX20" s="2">
        <v>0</v>
      </c>
      <c r="BY20" s="2">
        <f t="shared" si="8"/>
        <v>138.4</v>
      </c>
      <c r="CR20" s="5"/>
    </row>
    <row r="21" spans="1:211" s="2" customFormat="1" x14ac:dyDescent="0.2">
      <c r="A21" s="2">
        <v>20</v>
      </c>
      <c r="B21" s="2">
        <v>164</v>
      </c>
      <c r="C21" s="2">
        <v>91</v>
      </c>
      <c r="D21" s="2">
        <v>67</v>
      </c>
      <c r="E21" s="2">
        <v>1</v>
      </c>
      <c r="F21" s="2">
        <v>2</v>
      </c>
      <c r="G21" s="2">
        <v>1</v>
      </c>
      <c r="H21" s="2">
        <v>2</v>
      </c>
      <c r="I21" s="2">
        <v>10</v>
      </c>
      <c r="J21" s="2">
        <v>24</v>
      </c>
      <c r="K21" s="2">
        <v>8.1</v>
      </c>
      <c r="L21" s="2">
        <v>11.6</v>
      </c>
      <c r="M21" s="2">
        <v>22.8</v>
      </c>
      <c r="N21" s="2">
        <v>22.6</v>
      </c>
      <c r="O21" s="2">
        <v>13</v>
      </c>
      <c r="P21" s="2">
        <v>7</v>
      </c>
      <c r="Q21" s="2">
        <v>1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  <c r="W21" s="2">
        <f t="shared" si="0"/>
        <v>6</v>
      </c>
      <c r="X21" s="2">
        <v>2</v>
      </c>
      <c r="Y21" s="2">
        <v>3</v>
      </c>
      <c r="Z21" s="2">
        <v>1</v>
      </c>
      <c r="AA21" s="2">
        <v>3</v>
      </c>
      <c r="AB21" s="2">
        <v>3</v>
      </c>
      <c r="AC21" s="2">
        <v>3</v>
      </c>
      <c r="AD21" s="2">
        <v>3</v>
      </c>
      <c r="AE21" s="2">
        <f t="shared" si="1"/>
        <v>16</v>
      </c>
      <c r="AF21" s="2">
        <v>55</v>
      </c>
      <c r="AG21" s="2">
        <v>0</v>
      </c>
      <c r="AH21" s="2">
        <v>0</v>
      </c>
      <c r="AI21" s="2">
        <f t="shared" si="2"/>
        <v>0</v>
      </c>
      <c r="AJ21" s="2">
        <v>7</v>
      </c>
      <c r="AK21" s="2">
        <v>60</v>
      </c>
      <c r="AL21" s="2">
        <f t="shared" si="3"/>
        <v>1680</v>
      </c>
      <c r="AM21" s="2">
        <v>3</v>
      </c>
      <c r="AN21" s="2">
        <v>60</v>
      </c>
      <c r="AO21" s="2">
        <f t="shared" si="4"/>
        <v>594</v>
      </c>
      <c r="AP21" s="2">
        <v>240</v>
      </c>
      <c r="AQ21" s="2">
        <f t="shared" si="5"/>
        <v>2274</v>
      </c>
      <c r="AR21" s="2">
        <v>2</v>
      </c>
      <c r="AS21" s="2">
        <v>2</v>
      </c>
      <c r="AT21" s="2">
        <f>20*0.75</f>
        <v>15</v>
      </c>
      <c r="AU21" s="2">
        <v>0</v>
      </c>
      <c r="AV21" s="2">
        <v>0</v>
      </c>
      <c r="AW21" s="2">
        <v>0</v>
      </c>
      <c r="AX21" s="2">
        <v>3</v>
      </c>
      <c r="AY21" s="2">
        <v>2</v>
      </c>
      <c r="AZ21" s="2">
        <f>23*1.29</f>
        <v>29.67</v>
      </c>
      <c r="BA21" s="2">
        <v>0</v>
      </c>
      <c r="BB21" s="2">
        <v>1</v>
      </c>
      <c r="BC21" s="2">
        <v>0</v>
      </c>
      <c r="BD21" s="2">
        <v>0</v>
      </c>
      <c r="BE21" s="2">
        <v>1</v>
      </c>
      <c r="BF21" s="2">
        <v>0</v>
      </c>
      <c r="BG21" s="2">
        <f t="shared" si="6"/>
        <v>44.67</v>
      </c>
      <c r="BH21" s="2">
        <v>1</v>
      </c>
      <c r="BI21" s="2">
        <v>25</v>
      </c>
      <c r="BJ21" s="2">
        <v>1</v>
      </c>
      <c r="BK21" s="5">
        <v>25</v>
      </c>
      <c r="BL21" s="2">
        <v>2</v>
      </c>
      <c r="BM21" s="2">
        <v>0</v>
      </c>
      <c r="BN21" s="2">
        <v>2</v>
      </c>
      <c r="BO21" s="2">
        <v>0</v>
      </c>
      <c r="BP21" s="2">
        <v>2</v>
      </c>
      <c r="BQ21" s="2">
        <v>0</v>
      </c>
      <c r="BR21" s="2">
        <v>2</v>
      </c>
      <c r="BS21" s="2">
        <v>0</v>
      </c>
      <c r="BT21" s="2">
        <f t="shared" si="7"/>
        <v>50</v>
      </c>
      <c r="BU21" s="2">
        <v>2</v>
      </c>
      <c r="BV21" s="2">
        <v>0</v>
      </c>
      <c r="BW21" s="2">
        <v>0</v>
      </c>
      <c r="BX21" s="2">
        <v>0</v>
      </c>
      <c r="BY21" s="2">
        <f t="shared" si="8"/>
        <v>94.67</v>
      </c>
      <c r="BZ21" s="2">
        <v>2</v>
      </c>
      <c r="CA21" s="2">
        <v>2</v>
      </c>
      <c r="CB21" s="2">
        <f>20*0.75</f>
        <v>15</v>
      </c>
      <c r="CC21" s="2">
        <v>1</v>
      </c>
      <c r="CD21" s="2">
        <v>1</v>
      </c>
      <c r="CE21" s="2">
        <f>21*0.11</f>
        <v>2.31</v>
      </c>
      <c r="CF21" s="2">
        <v>3</v>
      </c>
      <c r="CG21" s="2">
        <v>2</v>
      </c>
      <c r="CH21" s="2">
        <f>23*1.29</f>
        <v>29.67</v>
      </c>
      <c r="CI21" s="2">
        <v>0</v>
      </c>
      <c r="CJ21" s="2">
        <v>1</v>
      </c>
      <c r="CK21" s="2">
        <v>0</v>
      </c>
      <c r="CL21" s="2">
        <v>0</v>
      </c>
      <c r="CM21" s="2">
        <v>1</v>
      </c>
      <c r="CN21" s="2">
        <v>0</v>
      </c>
      <c r="CO21" s="2">
        <v>1</v>
      </c>
      <c r="CP21" s="2">
        <v>25</v>
      </c>
      <c r="CQ21" s="2">
        <v>1</v>
      </c>
      <c r="CR21" s="5">
        <v>25</v>
      </c>
      <c r="CS21" s="2">
        <v>2</v>
      </c>
      <c r="CT21" s="2">
        <v>0</v>
      </c>
      <c r="CU21" s="2">
        <v>2</v>
      </c>
      <c r="CV21" s="2">
        <v>0</v>
      </c>
      <c r="CW21" s="2">
        <v>2</v>
      </c>
      <c r="CX21" s="2">
        <v>0</v>
      </c>
      <c r="CY21" s="2">
        <v>2</v>
      </c>
      <c r="CZ21" s="2">
        <v>0</v>
      </c>
      <c r="DA21" s="2">
        <v>2</v>
      </c>
      <c r="DB21" s="2">
        <v>0</v>
      </c>
      <c r="DC21" s="2">
        <v>0</v>
      </c>
      <c r="DD21" s="2">
        <v>0</v>
      </c>
      <c r="DE21" s="2">
        <f>SUM(CB21,CE21,CH21,CK21,CN21,CP21,CR21,CT21,CV21,CX21,CZ21,DD21)</f>
        <v>96.98</v>
      </c>
    </row>
    <row r="22" spans="1:211" s="2" customFormat="1" x14ac:dyDescent="0.2">
      <c r="A22" s="2">
        <v>21</v>
      </c>
      <c r="B22" s="2">
        <v>170</v>
      </c>
      <c r="C22" s="2">
        <v>75</v>
      </c>
      <c r="D22" s="2">
        <v>70</v>
      </c>
      <c r="E22" s="2">
        <v>1</v>
      </c>
      <c r="F22" s="2">
        <v>2</v>
      </c>
      <c r="G22" s="2">
        <v>3</v>
      </c>
      <c r="H22" s="2">
        <v>1</v>
      </c>
      <c r="I22" s="2">
        <v>3</v>
      </c>
      <c r="J22" s="2">
        <v>28</v>
      </c>
      <c r="K22" s="2">
        <v>8.1</v>
      </c>
      <c r="L22" s="2">
        <v>13.25</v>
      </c>
      <c r="M22" s="2">
        <v>27.9</v>
      </c>
      <c r="N22" s="2">
        <v>30</v>
      </c>
      <c r="O22" s="2">
        <v>15</v>
      </c>
      <c r="P22" s="2">
        <v>9.0500000000000007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  <c r="W22" s="2">
        <f t="shared" si="0"/>
        <v>6</v>
      </c>
      <c r="X22" s="2">
        <v>2</v>
      </c>
      <c r="Y22" s="2">
        <v>3</v>
      </c>
      <c r="Z22" s="2">
        <v>3</v>
      </c>
      <c r="AA22" s="2">
        <v>3</v>
      </c>
      <c r="AB22" s="2">
        <v>3</v>
      </c>
      <c r="AC22" s="2">
        <v>3</v>
      </c>
      <c r="AD22" s="2">
        <v>3</v>
      </c>
      <c r="AE22" s="2">
        <f t="shared" si="1"/>
        <v>18</v>
      </c>
      <c r="AF22" s="2">
        <v>55</v>
      </c>
      <c r="AG22" s="2">
        <v>0</v>
      </c>
      <c r="AH22" s="2">
        <v>0</v>
      </c>
      <c r="AI22" s="2">
        <f t="shared" si="2"/>
        <v>0</v>
      </c>
      <c r="AJ22" s="2">
        <v>0</v>
      </c>
      <c r="AK22" s="2">
        <v>0</v>
      </c>
      <c r="AL22" s="2">
        <f t="shared" si="3"/>
        <v>0</v>
      </c>
      <c r="AM22" s="2">
        <v>7</v>
      </c>
      <c r="AN22" s="2">
        <v>60</v>
      </c>
      <c r="AO22" s="2">
        <f t="shared" si="4"/>
        <v>1386</v>
      </c>
      <c r="AP22" s="2">
        <v>120</v>
      </c>
      <c r="AQ22" s="2">
        <f t="shared" si="5"/>
        <v>1386</v>
      </c>
      <c r="AR22" s="2">
        <v>2</v>
      </c>
      <c r="AS22" s="2">
        <v>1</v>
      </c>
      <c r="AT22" s="2">
        <f>0.25*20</f>
        <v>5</v>
      </c>
      <c r="AU22" s="2">
        <v>3</v>
      </c>
      <c r="AV22" s="2">
        <v>2</v>
      </c>
      <c r="AW22" s="2">
        <f>21*1.29</f>
        <v>27.09</v>
      </c>
      <c r="AX22" s="2">
        <v>0</v>
      </c>
      <c r="AY22" s="2">
        <v>1</v>
      </c>
      <c r="AZ22" s="2">
        <v>0</v>
      </c>
      <c r="BA22" s="2">
        <v>0</v>
      </c>
      <c r="BB22" s="2">
        <v>1</v>
      </c>
      <c r="BC22" s="2">
        <v>0</v>
      </c>
      <c r="BD22" s="2">
        <v>1</v>
      </c>
      <c r="BE22" s="2">
        <v>2</v>
      </c>
      <c r="BF22" s="2">
        <f>30*0.32</f>
        <v>9.6</v>
      </c>
      <c r="BG22" s="2">
        <f t="shared" si="6"/>
        <v>41.69</v>
      </c>
      <c r="BH22" s="2">
        <v>1</v>
      </c>
      <c r="BI22" s="2">
        <v>25</v>
      </c>
      <c r="BJ22" s="2">
        <v>1</v>
      </c>
      <c r="BK22" s="5">
        <v>25</v>
      </c>
      <c r="BL22" s="2">
        <v>2</v>
      </c>
      <c r="BM22" s="2">
        <v>0</v>
      </c>
      <c r="BN22" s="2">
        <v>2</v>
      </c>
      <c r="BO22" s="2">
        <v>0</v>
      </c>
      <c r="BP22" s="2">
        <v>2</v>
      </c>
      <c r="BQ22" s="2">
        <v>0</v>
      </c>
      <c r="BR22" s="2">
        <v>2</v>
      </c>
      <c r="BS22" s="2">
        <v>0</v>
      </c>
      <c r="BT22" s="2">
        <f t="shared" si="7"/>
        <v>50</v>
      </c>
      <c r="BU22" s="2">
        <v>2</v>
      </c>
      <c r="BV22" s="2">
        <v>0</v>
      </c>
      <c r="BW22" s="2">
        <v>0</v>
      </c>
      <c r="BX22" s="2">
        <v>0</v>
      </c>
      <c r="BY22" s="2">
        <f t="shared" si="8"/>
        <v>91.69</v>
      </c>
      <c r="CR22" s="5"/>
    </row>
    <row r="23" spans="1:211" s="2" customFormat="1" x14ac:dyDescent="0.2">
      <c r="A23" s="2">
        <v>22</v>
      </c>
      <c r="B23" s="2">
        <v>166</v>
      </c>
      <c r="C23" s="2">
        <v>82</v>
      </c>
      <c r="D23" s="2">
        <v>74</v>
      </c>
      <c r="E23" s="2">
        <v>0</v>
      </c>
      <c r="F23" s="2">
        <v>1</v>
      </c>
      <c r="G23" s="2">
        <v>1</v>
      </c>
      <c r="H23" s="2">
        <v>0</v>
      </c>
      <c r="I23" s="2">
        <v>3</v>
      </c>
      <c r="J23" s="2">
        <v>29</v>
      </c>
      <c r="K23" s="2">
        <v>8.19</v>
      </c>
      <c r="L23" s="2">
        <v>14.27</v>
      </c>
      <c r="M23" s="2">
        <v>32.5</v>
      </c>
      <c r="N23" s="2">
        <v>32.299999999999997</v>
      </c>
      <c r="O23" s="2">
        <v>10</v>
      </c>
      <c r="P23" s="2">
        <v>11.66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f t="shared" si="0"/>
        <v>6</v>
      </c>
      <c r="X23" s="2">
        <v>2</v>
      </c>
      <c r="Y23" s="2">
        <v>3</v>
      </c>
      <c r="Z23" s="2">
        <v>3</v>
      </c>
      <c r="AA23" s="2">
        <v>3</v>
      </c>
      <c r="AB23" s="2">
        <v>3</v>
      </c>
      <c r="AC23" s="2">
        <v>3</v>
      </c>
      <c r="AD23" s="2">
        <v>3</v>
      </c>
      <c r="AE23" s="2">
        <f t="shared" si="1"/>
        <v>18</v>
      </c>
      <c r="AF23" s="2">
        <v>52</v>
      </c>
      <c r="AG23" s="2">
        <v>0</v>
      </c>
      <c r="AH23" s="2">
        <v>0</v>
      </c>
      <c r="AI23" s="2">
        <f t="shared" si="2"/>
        <v>0</v>
      </c>
      <c r="AJ23" s="2">
        <v>7</v>
      </c>
      <c r="AK23" s="2">
        <v>30</v>
      </c>
      <c r="AL23" s="2">
        <f t="shared" si="3"/>
        <v>840</v>
      </c>
      <c r="AM23" s="2">
        <v>7</v>
      </c>
      <c r="AN23" s="2">
        <v>180</v>
      </c>
      <c r="AO23" s="2">
        <f t="shared" si="4"/>
        <v>4158</v>
      </c>
      <c r="AP23" s="2">
        <v>180</v>
      </c>
      <c r="AQ23" s="2">
        <f t="shared" si="5"/>
        <v>4998</v>
      </c>
      <c r="AR23" s="2">
        <v>3</v>
      </c>
      <c r="AS23" s="2">
        <v>3</v>
      </c>
      <c r="AT23" s="2">
        <f>20*2.57</f>
        <v>51.4</v>
      </c>
      <c r="AU23" s="2">
        <v>0</v>
      </c>
      <c r="AV23" s="2">
        <v>0</v>
      </c>
      <c r="AW23" s="2">
        <v>0</v>
      </c>
      <c r="AX23" s="2">
        <v>3</v>
      </c>
      <c r="AY23" s="2">
        <v>1</v>
      </c>
      <c r="AZ23" s="2">
        <f>23*0.43</f>
        <v>9.89</v>
      </c>
      <c r="BA23" s="2">
        <v>0</v>
      </c>
      <c r="BB23" s="2">
        <v>1</v>
      </c>
      <c r="BC23" s="2">
        <v>0</v>
      </c>
      <c r="BD23" s="2">
        <v>0</v>
      </c>
      <c r="BE23" s="2">
        <v>1</v>
      </c>
      <c r="BF23" s="2">
        <v>0</v>
      </c>
      <c r="BG23" s="2">
        <f t="shared" si="6"/>
        <v>61.29</v>
      </c>
      <c r="BH23" s="2">
        <v>1</v>
      </c>
      <c r="BI23" s="2">
        <v>25</v>
      </c>
      <c r="BJ23" s="2">
        <v>1</v>
      </c>
      <c r="BK23" s="5">
        <v>25</v>
      </c>
      <c r="BL23" s="2">
        <v>2</v>
      </c>
      <c r="BM23" s="2">
        <v>0</v>
      </c>
      <c r="BN23" s="2">
        <v>1</v>
      </c>
      <c r="BO23" s="5">
        <v>36</v>
      </c>
      <c r="BP23" s="2">
        <v>2</v>
      </c>
      <c r="BQ23" s="2">
        <v>20</v>
      </c>
      <c r="BR23" s="2">
        <v>2</v>
      </c>
      <c r="BS23" s="2">
        <v>0</v>
      </c>
      <c r="BT23" s="2">
        <f t="shared" si="7"/>
        <v>106</v>
      </c>
      <c r="BU23" s="2">
        <v>1</v>
      </c>
      <c r="BV23" s="2">
        <v>15</v>
      </c>
      <c r="BW23" s="2">
        <v>1</v>
      </c>
      <c r="BX23" s="2">
        <f>21*2.14</f>
        <v>44.940000000000005</v>
      </c>
      <c r="BY23" s="2">
        <f t="shared" si="8"/>
        <v>212.23</v>
      </c>
      <c r="CR23" s="5"/>
      <c r="CV23" s="5"/>
    </row>
    <row r="24" spans="1:211" s="9" customFormat="1" x14ac:dyDescent="0.2">
      <c r="A24" s="2">
        <v>23</v>
      </c>
      <c r="B24" s="2">
        <v>158</v>
      </c>
      <c r="C24" s="2">
        <v>60</v>
      </c>
      <c r="D24" s="2">
        <v>79</v>
      </c>
      <c r="E24" s="2">
        <v>1</v>
      </c>
      <c r="F24" s="2">
        <v>2</v>
      </c>
      <c r="G24" s="2">
        <v>1</v>
      </c>
      <c r="H24" s="2">
        <v>1</v>
      </c>
      <c r="I24" s="2">
        <v>6</v>
      </c>
      <c r="J24" s="2">
        <v>25</v>
      </c>
      <c r="K24" s="2">
        <v>8.2200000000000006</v>
      </c>
      <c r="L24" s="2">
        <v>12.9</v>
      </c>
      <c r="M24" s="2">
        <v>27.9</v>
      </c>
      <c r="N24" s="2">
        <v>23.2</v>
      </c>
      <c r="O24" s="2">
        <v>15</v>
      </c>
      <c r="P24" s="2">
        <v>11.02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0</v>
      </c>
      <c r="W24" s="2">
        <f t="shared" si="0"/>
        <v>5</v>
      </c>
      <c r="X24" s="2">
        <v>2</v>
      </c>
      <c r="Y24" s="2">
        <v>3</v>
      </c>
      <c r="Z24" s="2">
        <v>3</v>
      </c>
      <c r="AA24" s="2">
        <v>3</v>
      </c>
      <c r="AB24" s="2">
        <v>3</v>
      </c>
      <c r="AC24" s="2">
        <v>3</v>
      </c>
      <c r="AD24" s="2">
        <v>3</v>
      </c>
      <c r="AE24" s="2">
        <f t="shared" si="1"/>
        <v>18</v>
      </c>
      <c r="AF24" s="2">
        <v>54</v>
      </c>
      <c r="AG24" s="2">
        <v>3</v>
      </c>
      <c r="AH24" s="2">
        <v>15</v>
      </c>
      <c r="AI24" s="2">
        <f t="shared" si="2"/>
        <v>360</v>
      </c>
      <c r="AJ24" s="2">
        <v>3</v>
      </c>
      <c r="AK24" s="2">
        <v>15</v>
      </c>
      <c r="AL24" s="2">
        <f t="shared" si="3"/>
        <v>180</v>
      </c>
      <c r="AM24" s="2">
        <v>7</v>
      </c>
      <c r="AN24" s="2">
        <v>120</v>
      </c>
      <c r="AO24" s="2">
        <f t="shared" si="4"/>
        <v>2772</v>
      </c>
      <c r="AP24" s="2">
        <v>300</v>
      </c>
      <c r="AQ24" s="2">
        <f t="shared" si="5"/>
        <v>3312</v>
      </c>
      <c r="AR24" s="2">
        <v>3</v>
      </c>
      <c r="AS24" s="2">
        <v>3</v>
      </c>
      <c r="AT24" s="2">
        <f>20*2.57</f>
        <v>51.4</v>
      </c>
      <c r="AU24" s="2">
        <v>3</v>
      </c>
      <c r="AV24" s="2">
        <v>2</v>
      </c>
      <c r="AW24" s="2">
        <f>21*1.29</f>
        <v>27.09</v>
      </c>
      <c r="AX24" s="2">
        <v>2</v>
      </c>
      <c r="AY24" s="2">
        <v>1</v>
      </c>
      <c r="AZ24" s="2">
        <f>23*0.25</f>
        <v>5.75</v>
      </c>
      <c r="BA24" s="2">
        <v>2</v>
      </c>
      <c r="BB24" s="2">
        <v>1</v>
      </c>
      <c r="BC24" s="2">
        <f>23*0.25</f>
        <v>5.75</v>
      </c>
      <c r="BD24" s="2">
        <v>1</v>
      </c>
      <c r="BE24" s="2">
        <v>2</v>
      </c>
      <c r="BF24" s="2">
        <f>30*0.32</f>
        <v>9.6</v>
      </c>
      <c r="BG24" s="2">
        <f t="shared" si="6"/>
        <v>99.59</v>
      </c>
      <c r="BH24" s="2">
        <v>1</v>
      </c>
      <c r="BI24" s="2">
        <v>25</v>
      </c>
      <c r="BJ24" s="2">
        <v>1</v>
      </c>
      <c r="BK24" s="5">
        <v>25</v>
      </c>
      <c r="BL24" s="2">
        <v>2</v>
      </c>
      <c r="BM24" s="2">
        <v>30</v>
      </c>
      <c r="BN24" s="2">
        <v>2</v>
      </c>
      <c r="BO24" s="2">
        <v>0</v>
      </c>
      <c r="BP24" s="2">
        <v>2</v>
      </c>
      <c r="BQ24" s="2">
        <v>0</v>
      </c>
      <c r="BR24" s="2">
        <v>1</v>
      </c>
      <c r="BS24" s="2">
        <v>35</v>
      </c>
      <c r="BT24" s="2">
        <f t="shared" si="7"/>
        <v>115</v>
      </c>
      <c r="BU24" s="2">
        <v>2</v>
      </c>
      <c r="BV24" s="2">
        <v>0</v>
      </c>
      <c r="BW24" s="2">
        <v>0</v>
      </c>
      <c r="BX24" s="2">
        <v>0</v>
      </c>
      <c r="BY24" s="2">
        <f t="shared" si="8"/>
        <v>214.58999999999997</v>
      </c>
      <c r="BZ24" s="2">
        <v>3</v>
      </c>
      <c r="CA24" s="2">
        <v>3</v>
      </c>
      <c r="CB24" s="2">
        <f>20*2.57</f>
        <v>51.4</v>
      </c>
      <c r="CC24" s="2">
        <v>3</v>
      </c>
      <c r="CD24" s="2">
        <v>2</v>
      </c>
      <c r="CE24" s="2">
        <f>21*1.29</f>
        <v>27.09</v>
      </c>
      <c r="CF24" s="2">
        <v>2</v>
      </c>
      <c r="CG24" s="2">
        <v>1</v>
      </c>
      <c r="CH24" s="2">
        <f>23*0.25</f>
        <v>5.75</v>
      </c>
      <c r="CI24" s="2">
        <v>2</v>
      </c>
      <c r="CJ24" s="2">
        <v>1</v>
      </c>
      <c r="CK24" s="2">
        <f>23*0.25</f>
        <v>5.75</v>
      </c>
      <c r="CL24" s="2">
        <v>1</v>
      </c>
      <c r="CM24" s="2">
        <v>2</v>
      </c>
      <c r="CN24" s="2">
        <f>30*0.32</f>
        <v>9.6</v>
      </c>
      <c r="CO24" s="2">
        <v>1</v>
      </c>
      <c r="CP24" s="2">
        <v>25</v>
      </c>
      <c r="CQ24" s="2">
        <v>1</v>
      </c>
      <c r="CR24" s="5">
        <v>25</v>
      </c>
      <c r="CS24" s="2">
        <v>2</v>
      </c>
      <c r="CT24" s="2">
        <v>30</v>
      </c>
      <c r="CU24" s="2">
        <v>2</v>
      </c>
      <c r="CV24" s="2">
        <v>0</v>
      </c>
      <c r="CW24" s="2">
        <v>2</v>
      </c>
      <c r="CX24" s="2">
        <v>0</v>
      </c>
      <c r="CY24" s="2">
        <v>1</v>
      </c>
      <c r="CZ24" s="2">
        <v>35</v>
      </c>
      <c r="DA24" s="2">
        <v>2</v>
      </c>
      <c r="DB24" s="2">
        <v>0</v>
      </c>
      <c r="DC24" s="2">
        <v>0</v>
      </c>
      <c r="DD24" s="2">
        <v>0</v>
      </c>
      <c r="DE24" s="2">
        <f t="shared" ref="DE24:DE33" si="9">SUM(CB24,CE24,CH24,CK24,CN24,CP24,CR24,CT24,CV24,CX24,CZ24,DD24)</f>
        <v>214.58999999999997</v>
      </c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</row>
    <row r="25" spans="1:211" s="2" customFormat="1" x14ac:dyDescent="0.2">
      <c r="A25" s="2">
        <v>24</v>
      </c>
      <c r="B25" s="2">
        <v>164</v>
      </c>
      <c r="C25" s="2">
        <v>69</v>
      </c>
      <c r="D25" s="2">
        <v>65</v>
      </c>
      <c r="E25" s="2">
        <v>0</v>
      </c>
      <c r="F25" s="2">
        <v>1</v>
      </c>
      <c r="G25" s="2">
        <v>2</v>
      </c>
      <c r="H25" s="2">
        <v>2</v>
      </c>
      <c r="I25" s="2">
        <v>12</v>
      </c>
      <c r="J25" s="2">
        <v>27</v>
      </c>
      <c r="K25" s="2">
        <v>8.3000000000000007</v>
      </c>
      <c r="L25" s="2">
        <v>10.199999999999999</v>
      </c>
      <c r="M25" s="2">
        <v>317</v>
      </c>
      <c r="N25" s="2">
        <v>28.8</v>
      </c>
      <c r="O25" s="2">
        <v>9</v>
      </c>
      <c r="P25" s="2">
        <v>8.4</v>
      </c>
      <c r="Q25" s="2">
        <v>1</v>
      </c>
      <c r="R25" s="2">
        <v>1</v>
      </c>
      <c r="S25" s="2">
        <v>1</v>
      </c>
      <c r="T25" s="2">
        <v>1</v>
      </c>
      <c r="U25" s="2">
        <v>1</v>
      </c>
      <c r="V25" s="2">
        <v>1</v>
      </c>
      <c r="W25" s="2">
        <f t="shared" si="0"/>
        <v>6</v>
      </c>
      <c r="X25" s="2">
        <v>2</v>
      </c>
      <c r="Y25" s="2">
        <v>3</v>
      </c>
      <c r="Z25" s="2">
        <v>3</v>
      </c>
      <c r="AA25" s="2">
        <v>3</v>
      </c>
      <c r="AB25" s="2">
        <v>3</v>
      </c>
      <c r="AC25" s="2">
        <v>3</v>
      </c>
      <c r="AD25" s="2">
        <v>3</v>
      </c>
      <c r="AE25" s="2">
        <f t="shared" si="1"/>
        <v>18</v>
      </c>
      <c r="AF25" s="2">
        <v>56</v>
      </c>
      <c r="AG25" s="2">
        <v>0</v>
      </c>
      <c r="AH25" s="2">
        <v>0</v>
      </c>
      <c r="AI25" s="2">
        <f t="shared" si="2"/>
        <v>0</v>
      </c>
      <c r="AJ25" s="2">
        <v>7</v>
      </c>
      <c r="AK25" s="2">
        <v>60</v>
      </c>
      <c r="AL25" s="2">
        <f t="shared" si="3"/>
        <v>1680</v>
      </c>
      <c r="AM25" s="2">
        <v>7</v>
      </c>
      <c r="AN25" s="2">
        <v>120</v>
      </c>
      <c r="AO25" s="2">
        <f t="shared" si="4"/>
        <v>2772</v>
      </c>
      <c r="AP25" s="2">
        <v>300</v>
      </c>
      <c r="AQ25" s="2">
        <f t="shared" si="5"/>
        <v>4452</v>
      </c>
      <c r="AR25" s="2">
        <v>3</v>
      </c>
      <c r="AS25" s="2">
        <v>3</v>
      </c>
      <c r="AT25" s="2">
        <f>20*2.57</f>
        <v>51.4</v>
      </c>
      <c r="AU25" s="2">
        <v>1</v>
      </c>
      <c r="AV25" s="2">
        <v>1</v>
      </c>
      <c r="AW25" s="2">
        <f>21*0.11</f>
        <v>2.31</v>
      </c>
      <c r="AX25" s="2">
        <v>3</v>
      </c>
      <c r="AY25" s="2">
        <v>2</v>
      </c>
      <c r="AZ25" s="2">
        <f>23*1.29</f>
        <v>29.67</v>
      </c>
      <c r="BA25" s="2">
        <v>0</v>
      </c>
      <c r="BB25" s="2">
        <v>1</v>
      </c>
      <c r="BC25" s="2">
        <v>0</v>
      </c>
      <c r="BD25" s="2">
        <v>0</v>
      </c>
      <c r="BE25" s="2">
        <v>1</v>
      </c>
      <c r="BF25" s="2">
        <v>0</v>
      </c>
      <c r="BG25" s="2">
        <f t="shared" si="6"/>
        <v>83.38</v>
      </c>
      <c r="BH25" s="2">
        <v>1</v>
      </c>
      <c r="BI25" s="2">
        <v>25</v>
      </c>
      <c r="BJ25" s="2">
        <v>1</v>
      </c>
      <c r="BK25" s="5">
        <v>25</v>
      </c>
      <c r="BL25" s="2">
        <v>2</v>
      </c>
      <c r="BM25" s="2">
        <v>0</v>
      </c>
      <c r="BN25" s="2">
        <v>2</v>
      </c>
      <c r="BO25" s="2">
        <v>0</v>
      </c>
      <c r="BP25" s="2">
        <v>2</v>
      </c>
      <c r="BQ25" s="2">
        <v>0</v>
      </c>
      <c r="BR25" s="2">
        <v>2</v>
      </c>
      <c r="BS25" s="2">
        <v>0</v>
      </c>
      <c r="BT25" s="2">
        <f t="shared" si="7"/>
        <v>50</v>
      </c>
      <c r="BU25" s="2">
        <v>2</v>
      </c>
      <c r="BV25" s="2">
        <v>0</v>
      </c>
      <c r="BW25" s="2">
        <v>0</v>
      </c>
      <c r="BX25" s="2">
        <v>0</v>
      </c>
      <c r="BY25" s="2">
        <f t="shared" si="8"/>
        <v>133.38</v>
      </c>
      <c r="BZ25" s="2">
        <v>3</v>
      </c>
      <c r="CA25" s="2">
        <v>3</v>
      </c>
      <c r="CB25" s="2">
        <f>20*2.57</f>
        <v>51.4</v>
      </c>
      <c r="CC25" s="2">
        <v>2</v>
      </c>
      <c r="CD25" s="2">
        <v>1</v>
      </c>
      <c r="CE25" s="2">
        <f>21*0.25</f>
        <v>5.25</v>
      </c>
      <c r="CF25" s="2">
        <v>3</v>
      </c>
      <c r="CG25" s="2">
        <v>2</v>
      </c>
      <c r="CH25" s="2">
        <f>23*1.29</f>
        <v>29.67</v>
      </c>
      <c r="CI25" s="2">
        <v>0</v>
      </c>
      <c r="CJ25" s="2">
        <v>1</v>
      </c>
      <c r="CK25" s="2">
        <v>0</v>
      </c>
      <c r="CL25" s="2">
        <v>0</v>
      </c>
      <c r="CM25" s="2">
        <v>1</v>
      </c>
      <c r="CN25" s="2">
        <v>0</v>
      </c>
      <c r="CO25" s="2">
        <v>1</v>
      </c>
      <c r="CP25" s="2">
        <v>25</v>
      </c>
      <c r="CQ25" s="2">
        <v>1</v>
      </c>
      <c r="CR25" s="5">
        <v>25</v>
      </c>
      <c r="CS25" s="2">
        <v>2</v>
      </c>
      <c r="CT25" s="2">
        <v>0</v>
      </c>
      <c r="CU25" s="2">
        <v>1</v>
      </c>
      <c r="CV25" s="2">
        <v>36</v>
      </c>
      <c r="CW25" s="2">
        <v>2</v>
      </c>
      <c r="CX25" s="2">
        <v>0</v>
      </c>
      <c r="CY25" s="2">
        <v>2</v>
      </c>
      <c r="CZ25" s="2">
        <v>0</v>
      </c>
      <c r="DA25" s="2">
        <v>2</v>
      </c>
      <c r="DB25" s="2">
        <v>0</v>
      </c>
      <c r="DC25" s="2">
        <v>0</v>
      </c>
      <c r="DD25" s="2">
        <v>0</v>
      </c>
      <c r="DE25" s="2">
        <f t="shared" si="9"/>
        <v>172.32</v>
      </c>
    </row>
    <row r="26" spans="1:211" s="2" customFormat="1" x14ac:dyDescent="0.2">
      <c r="A26" s="2">
        <v>25</v>
      </c>
      <c r="B26" s="2">
        <v>152</v>
      </c>
      <c r="C26" s="2">
        <v>60</v>
      </c>
      <c r="D26" s="2">
        <v>65</v>
      </c>
      <c r="E26" s="2">
        <v>1</v>
      </c>
      <c r="F26" s="2">
        <v>1</v>
      </c>
      <c r="G26" s="2">
        <v>1</v>
      </c>
      <c r="H26" s="2">
        <v>0</v>
      </c>
      <c r="I26" s="2">
        <v>0</v>
      </c>
      <c r="J26" s="2">
        <v>23</v>
      </c>
      <c r="K26" s="2">
        <v>8.36</v>
      </c>
      <c r="L26" s="2">
        <v>15.35</v>
      </c>
      <c r="M26" s="2">
        <v>22.7</v>
      </c>
      <c r="N26" s="2">
        <v>25.8</v>
      </c>
      <c r="O26" s="2">
        <v>14</v>
      </c>
      <c r="P26" s="2">
        <v>8.51</v>
      </c>
      <c r="Q26" s="2">
        <v>1</v>
      </c>
      <c r="R26" s="2">
        <v>1</v>
      </c>
      <c r="S26" s="2">
        <v>1</v>
      </c>
      <c r="T26" s="2">
        <v>1</v>
      </c>
      <c r="U26" s="2">
        <v>1</v>
      </c>
      <c r="V26" s="2">
        <v>1</v>
      </c>
      <c r="W26" s="2">
        <f t="shared" si="0"/>
        <v>6</v>
      </c>
      <c r="X26" s="2">
        <v>2</v>
      </c>
      <c r="Y26" s="2">
        <v>3</v>
      </c>
      <c r="Z26" s="2">
        <v>3</v>
      </c>
      <c r="AA26" s="2">
        <v>3</v>
      </c>
      <c r="AB26" s="2">
        <v>3</v>
      </c>
      <c r="AC26" s="2">
        <v>3</v>
      </c>
      <c r="AD26" s="2">
        <v>3</v>
      </c>
      <c r="AE26" s="2">
        <f t="shared" si="1"/>
        <v>18</v>
      </c>
      <c r="AF26" s="2">
        <v>56</v>
      </c>
      <c r="AG26" s="2">
        <v>0</v>
      </c>
      <c r="AH26" s="2">
        <v>0</v>
      </c>
      <c r="AI26" s="2">
        <f t="shared" si="2"/>
        <v>0</v>
      </c>
      <c r="AJ26" s="2">
        <v>7</v>
      </c>
      <c r="AK26" s="2">
        <v>60</v>
      </c>
      <c r="AL26" s="2">
        <f t="shared" si="3"/>
        <v>1680</v>
      </c>
      <c r="AM26" s="2">
        <v>7</v>
      </c>
      <c r="AN26" s="2">
        <v>45</v>
      </c>
      <c r="AO26" s="2">
        <f t="shared" si="4"/>
        <v>1039.5</v>
      </c>
      <c r="AP26" s="2">
        <v>180</v>
      </c>
      <c r="AQ26" s="2">
        <f t="shared" si="5"/>
        <v>2719.5</v>
      </c>
      <c r="AR26" s="2">
        <v>3</v>
      </c>
      <c r="AS26" s="2">
        <v>1</v>
      </c>
      <c r="AT26" s="2">
        <f>20*0.43</f>
        <v>8.6</v>
      </c>
      <c r="AU26" s="2">
        <v>0</v>
      </c>
      <c r="AV26" s="2">
        <v>0</v>
      </c>
      <c r="AW26" s="2">
        <v>0</v>
      </c>
      <c r="AX26" s="2">
        <v>3</v>
      </c>
      <c r="AY26" s="2">
        <v>2</v>
      </c>
      <c r="AZ26" s="2">
        <f>23*1.29</f>
        <v>29.67</v>
      </c>
      <c r="BA26" s="2">
        <v>0</v>
      </c>
      <c r="BB26" s="2">
        <v>1</v>
      </c>
      <c r="BC26" s="2">
        <v>0</v>
      </c>
      <c r="BD26" s="2">
        <v>1</v>
      </c>
      <c r="BE26" s="2">
        <v>2</v>
      </c>
      <c r="BF26" s="2">
        <f>30*0.32</f>
        <v>9.6</v>
      </c>
      <c r="BG26" s="2">
        <f t="shared" si="6"/>
        <v>47.870000000000005</v>
      </c>
      <c r="BH26" s="2">
        <v>1</v>
      </c>
      <c r="BI26" s="2">
        <v>25</v>
      </c>
      <c r="BJ26" s="2">
        <v>1</v>
      </c>
      <c r="BK26" s="5">
        <v>25</v>
      </c>
      <c r="BL26" s="2">
        <v>2</v>
      </c>
      <c r="BM26" s="2">
        <v>0</v>
      </c>
      <c r="BN26" s="2">
        <v>2</v>
      </c>
      <c r="BO26" s="2">
        <v>0</v>
      </c>
      <c r="BP26" s="2">
        <v>2</v>
      </c>
      <c r="BQ26" s="2">
        <v>0</v>
      </c>
      <c r="BR26" s="2">
        <v>2</v>
      </c>
      <c r="BS26" s="2">
        <v>0</v>
      </c>
      <c r="BT26" s="2">
        <f t="shared" si="7"/>
        <v>50</v>
      </c>
      <c r="BU26" s="2">
        <v>2</v>
      </c>
      <c r="BV26" s="2">
        <v>0</v>
      </c>
      <c r="BW26" s="2">
        <v>0</v>
      </c>
      <c r="BX26" s="2">
        <v>0</v>
      </c>
      <c r="BY26" s="2">
        <f t="shared" si="8"/>
        <v>97.87</v>
      </c>
      <c r="BZ26" s="2">
        <v>3</v>
      </c>
      <c r="CA26" s="2">
        <v>2</v>
      </c>
      <c r="CB26" s="2">
        <f>20*1.29</f>
        <v>25.8</v>
      </c>
      <c r="CC26" s="2">
        <v>0</v>
      </c>
      <c r="CD26" s="2">
        <v>0</v>
      </c>
      <c r="CE26" s="2">
        <v>0</v>
      </c>
      <c r="CF26" s="2">
        <v>3</v>
      </c>
      <c r="CG26" s="2">
        <v>2</v>
      </c>
      <c r="CH26" s="2">
        <f>23*1.29</f>
        <v>29.67</v>
      </c>
      <c r="CI26" s="2">
        <v>0</v>
      </c>
      <c r="CJ26" s="2">
        <v>1</v>
      </c>
      <c r="CK26" s="2">
        <v>0</v>
      </c>
      <c r="CL26" s="2">
        <v>1</v>
      </c>
      <c r="CM26" s="2">
        <v>2</v>
      </c>
      <c r="CN26" s="2">
        <f>30*0.32</f>
        <v>9.6</v>
      </c>
      <c r="CO26" s="2">
        <v>1</v>
      </c>
      <c r="CP26" s="2">
        <v>25</v>
      </c>
      <c r="CQ26" s="2">
        <v>1</v>
      </c>
      <c r="CR26" s="5">
        <v>25</v>
      </c>
      <c r="CS26" s="2">
        <v>2</v>
      </c>
      <c r="CT26" s="2">
        <v>0</v>
      </c>
      <c r="CU26" s="2">
        <v>2</v>
      </c>
      <c r="CV26" s="2">
        <v>0</v>
      </c>
      <c r="CW26" s="2">
        <v>2</v>
      </c>
      <c r="CX26" s="2">
        <v>0</v>
      </c>
      <c r="CY26" s="2">
        <v>2</v>
      </c>
      <c r="CZ26" s="2">
        <v>0</v>
      </c>
      <c r="DA26" s="2">
        <v>2</v>
      </c>
      <c r="DB26" s="2">
        <v>0</v>
      </c>
      <c r="DC26" s="2">
        <v>0</v>
      </c>
      <c r="DD26" s="2">
        <v>0</v>
      </c>
      <c r="DE26" s="2">
        <f t="shared" si="9"/>
        <v>115.07</v>
      </c>
    </row>
    <row r="27" spans="1:211" s="2" customFormat="1" x14ac:dyDescent="0.2">
      <c r="A27" s="2">
        <v>26</v>
      </c>
      <c r="B27" s="2">
        <v>154</v>
      </c>
      <c r="C27" s="2">
        <v>55.5</v>
      </c>
      <c r="D27" s="2">
        <v>83</v>
      </c>
      <c r="E27" s="2">
        <v>1</v>
      </c>
      <c r="F27" s="5">
        <v>4</v>
      </c>
      <c r="G27" s="2">
        <v>4</v>
      </c>
      <c r="H27" s="2">
        <v>0</v>
      </c>
      <c r="I27" s="2">
        <v>4</v>
      </c>
      <c r="J27" s="2">
        <v>24</v>
      </c>
      <c r="K27" s="2">
        <v>8.4</v>
      </c>
      <c r="L27" s="2">
        <v>8.6999999999999993</v>
      </c>
      <c r="M27" s="2">
        <v>11.3</v>
      </c>
      <c r="N27" s="2">
        <v>4.5999999999999996</v>
      </c>
      <c r="O27" s="2">
        <v>9</v>
      </c>
      <c r="P27" s="2">
        <v>8.8000000000000007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6</v>
      </c>
      <c r="X27" s="2">
        <v>2</v>
      </c>
      <c r="Y27" s="2">
        <v>2</v>
      </c>
      <c r="Z27" s="2">
        <v>2</v>
      </c>
      <c r="AA27" s="2">
        <v>2</v>
      </c>
      <c r="AB27" s="2">
        <v>2</v>
      </c>
      <c r="AC27" s="2">
        <v>2</v>
      </c>
      <c r="AD27" s="2">
        <v>12</v>
      </c>
      <c r="AE27" s="2">
        <f t="shared" si="1"/>
        <v>22</v>
      </c>
      <c r="AF27" s="2">
        <v>51</v>
      </c>
      <c r="AG27" s="2">
        <v>1</v>
      </c>
      <c r="AH27" s="2">
        <v>30</v>
      </c>
      <c r="AI27" s="2">
        <v>30</v>
      </c>
      <c r="AJ27" s="2">
        <v>3</v>
      </c>
      <c r="AK27" s="2">
        <v>50</v>
      </c>
      <c r="AL27" s="2">
        <f t="shared" si="3"/>
        <v>600</v>
      </c>
      <c r="AM27" s="2">
        <v>6</v>
      </c>
      <c r="AN27" s="2">
        <v>40</v>
      </c>
      <c r="AO27" s="2">
        <f t="shared" si="4"/>
        <v>792</v>
      </c>
      <c r="AP27" s="2">
        <v>240</v>
      </c>
      <c r="AQ27" s="2">
        <f t="shared" si="5"/>
        <v>1422</v>
      </c>
      <c r="AR27" s="2">
        <v>3</v>
      </c>
      <c r="AS27" s="2">
        <v>1</v>
      </c>
      <c r="AT27" s="2">
        <f>20*0.43</f>
        <v>8.6</v>
      </c>
      <c r="AU27" s="2">
        <v>1</v>
      </c>
      <c r="AV27" s="2">
        <v>1</v>
      </c>
      <c r="AW27" s="2">
        <f>21*0.11</f>
        <v>2.31</v>
      </c>
      <c r="AX27" s="2">
        <v>2</v>
      </c>
      <c r="AY27" s="2">
        <v>1</v>
      </c>
      <c r="AZ27" s="2">
        <f>23*0.25</f>
        <v>5.75</v>
      </c>
      <c r="BA27" s="2">
        <v>1</v>
      </c>
      <c r="BB27" s="2">
        <v>2</v>
      </c>
      <c r="BC27" s="2">
        <f>23*0.32</f>
        <v>7.36</v>
      </c>
      <c r="BD27" s="2">
        <v>1</v>
      </c>
      <c r="BE27" s="2">
        <v>1</v>
      </c>
      <c r="BF27" s="2">
        <f>30*0.11</f>
        <v>3.3</v>
      </c>
      <c r="BG27" s="2">
        <f t="shared" si="6"/>
        <v>27.32</v>
      </c>
      <c r="BH27" s="2">
        <v>1</v>
      </c>
      <c r="BI27" s="2">
        <v>25</v>
      </c>
      <c r="BJ27" s="2">
        <v>1</v>
      </c>
      <c r="BK27" s="5">
        <v>25</v>
      </c>
      <c r="BL27" s="2">
        <v>2</v>
      </c>
      <c r="BM27" s="2">
        <v>0</v>
      </c>
      <c r="BN27" s="2">
        <v>2</v>
      </c>
      <c r="BO27" s="2">
        <v>0</v>
      </c>
      <c r="BP27" s="2">
        <v>2</v>
      </c>
      <c r="BQ27" s="2">
        <v>0</v>
      </c>
      <c r="BR27" s="2">
        <v>2</v>
      </c>
      <c r="BS27" s="2">
        <v>0</v>
      </c>
      <c r="BT27" s="2">
        <f t="shared" si="7"/>
        <v>50</v>
      </c>
      <c r="BU27" s="2">
        <v>2</v>
      </c>
      <c r="BV27" s="2">
        <v>0</v>
      </c>
      <c r="BW27" s="2">
        <v>0</v>
      </c>
      <c r="BX27" s="2">
        <v>0</v>
      </c>
      <c r="BY27" s="2">
        <f t="shared" si="8"/>
        <v>77.319999999999993</v>
      </c>
      <c r="BZ27" s="2">
        <v>3</v>
      </c>
      <c r="CA27" s="2">
        <v>1</v>
      </c>
      <c r="CB27" s="2">
        <f>20*0.43</f>
        <v>8.6</v>
      </c>
      <c r="CC27" s="2">
        <v>2</v>
      </c>
      <c r="CD27" s="2">
        <v>1</v>
      </c>
      <c r="CE27" s="2">
        <f>21*0.25</f>
        <v>5.25</v>
      </c>
      <c r="CF27" s="2">
        <v>2</v>
      </c>
      <c r="CG27" s="2">
        <v>1</v>
      </c>
      <c r="CH27" s="2">
        <f>23*0.25</f>
        <v>5.75</v>
      </c>
      <c r="CI27" s="2">
        <v>1</v>
      </c>
      <c r="CJ27" s="2">
        <v>2</v>
      </c>
      <c r="CK27" s="2">
        <f>23*0.32</f>
        <v>7.36</v>
      </c>
      <c r="CL27" s="2">
        <v>1</v>
      </c>
      <c r="CM27" s="2">
        <v>1</v>
      </c>
      <c r="CN27" s="2">
        <f>30*0.11</f>
        <v>3.3</v>
      </c>
      <c r="CO27" s="2">
        <v>0</v>
      </c>
      <c r="CP27" s="2">
        <v>0</v>
      </c>
      <c r="CQ27" s="2">
        <v>1</v>
      </c>
      <c r="CR27" s="5">
        <v>25</v>
      </c>
      <c r="CS27" s="2">
        <v>2</v>
      </c>
      <c r="CT27" s="2">
        <v>0</v>
      </c>
      <c r="CU27" s="2">
        <v>2</v>
      </c>
      <c r="CV27" s="2">
        <v>0</v>
      </c>
      <c r="CW27" s="2">
        <v>2</v>
      </c>
      <c r="CX27" s="2">
        <v>0</v>
      </c>
      <c r="CY27" s="2">
        <v>2</v>
      </c>
      <c r="CZ27" s="2">
        <v>0</v>
      </c>
      <c r="DA27" s="2">
        <v>2</v>
      </c>
      <c r="DB27" s="2">
        <v>0</v>
      </c>
      <c r="DC27" s="2">
        <v>0</v>
      </c>
      <c r="DD27" s="2">
        <v>0</v>
      </c>
      <c r="DE27" s="2">
        <f t="shared" si="9"/>
        <v>55.260000000000005</v>
      </c>
    </row>
    <row r="28" spans="1:211" s="2" customFormat="1" x14ac:dyDescent="0.2">
      <c r="A28" s="2">
        <v>27</v>
      </c>
      <c r="B28" s="2">
        <v>167</v>
      </c>
      <c r="C28" s="2">
        <v>74</v>
      </c>
      <c r="D28" s="2">
        <v>68</v>
      </c>
      <c r="E28" s="2">
        <v>1</v>
      </c>
      <c r="F28" s="2">
        <v>2</v>
      </c>
      <c r="G28" s="2">
        <v>1</v>
      </c>
      <c r="H28" s="2">
        <v>1</v>
      </c>
      <c r="I28" s="2">
        <v>3</v>
      </c>
      <c r="J28" s="2">
        <v>28</v>
      </c>
      <c r="K28" s="2">
        <v>8.4499999999999993</v>
      </c>
      <c r="L28" s="2">
        <v>11.45</v>
      </c>
      <c r="M28" s="2">
        <v>30.8</v>
      </c>
      <c r="N28" s="2">
        <v>25.5</v>
      </c>
      <c r="O28" s="2">
        <v>10</v>
      </c>
      <c r="P28" s="2">
        <v>8.19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f>SUM(Q28:V28)</f>
        <v>6</v>
      </c>
      <c r="X28" s="2">
        <v>2</v>
      </c>
      <c r="Y28" s="2">
        <v>3</v>
      </c>
      <c r="Z28" s="2">
        <v>3</v>
      </c>
      <c r="AA28" s="2">
        <v>3</v>
      </c>
      <c r="AB28" s="2">
        <v>3</v>
      </c>
      <c r="AC28" s="2">
        <v>3</v>
      </c>
      <c r="AD28" s="2">
        <v>3</v>
      </c>
      <c r="AE28" s="2">
        <f t="shared" si="1"/>
        <v>18</v>
      </c>
      <c r="AF28" s="2">
        <v>56</v>
      </c>
      <c r="AG28" s="2">
        <v>0</v>
      </c>
      <c r="AH28" s="2">
        <v>0</v>
      </c>
      <c r="AI28" s="2">
        <f t="shared" ref="AI28:AI44" si="10">PRODUCT(AG28,AH28,8)</f>
        <v>0</v>
      </c>
      <c r="AJ28" s="2">
        <v>3</v>
      </c>
      <c r="AK28" s="2">
        <v>60</v>
      </c>
      <c r="AL28" s="2">
        <f t="shared" si="3"/>
        <v>720</v>
      </c>
      <c r="AM28" s="2">
        <v>7</v>
      </c>
      <c r="AN28" s="2">
        <v>60</v>
      </c>
      <c r="AO28" s="2">
        <f t="shared" si="4"/>
        <v>1386</v>
      </c>
      <c r="AP28" s="2">
        <v>300</v>
      </c>
      <c r="AQ28" s="2">
        <f t="shared" si="5"/>
        <v>2106</v>
      </c>
      <c r="AR28" s="2">
        <v>3</v>
      </c>
      <c r="AS28" s="2">
        <v>1</v>
      </c>
      <c r="AT28" s="2">
        <f>20*0.43</f>
        <v>8.6</v>
      </c>
      <c r="AU28" s="2">
        <v>3</v>
      </c>
      <c r="AV28" s="2">
        <v>2</v>
      </c>
      <c r="AW28" s="2">
        <f>21*1.29</f>
        <v>27.09</v>
      </c>
      <c r="AX28" s="2">
        <v>2</v>
      </c>
      <c r="AY28" s="2">
        <v>2</v>
      </c>
      <c r="AZ28" s="2">
        <f>23*0.75</f>
        <v>17.25</v>
      </c>
      <c r="BA28" s="2">
        <v>0</v>
      </c>
      <c r="BB28" s="2">
        <v>1</v>
      </c>
      <c r="BC28" s="2">
        <v>0</v>
      </c>
      <c r="BD28" s="2">
        <v>0</v>
      </c>
      <c r="BE28" s="2">
        <v>1</v>
      </c>
      <c r="BF28" s="2">
        <v>0</v>
      </c>
      <c r="BG28" s="2">
        <f t="shared" si="6"/>
        <v>52.940000000000005</v>
      </c>
      <c r="BH28" s="2">
        <v>1</v>
      </c>
      <c r="BI28" s="2">
        <v>25</v>
      </c>
      <c r="BJ28" s="2">
        <v>1</v>
      </c>
      <c r="BK28" s="5">
        <v>25</v>
      </c>
      <c r="BL28" s="2">
        <v>2</v>
      </c>
      <c r="BM28" s="2">
        <v>0</v>
      </c>
      <c r="BN28" s="2">
        <v>2</v>
      </c>
      <c r="BO28" s="2">
        <v>0</v>
      </c>
      <c r="BP28" s="2">
        <v>2</v>
      </c>
      <c r="BQ28" s="2">
        <v>0</v>
      </c>
      <c r="BR28" s="2">
        <v>2</v>
      </c>
      <c r="BS28" s="2">
        <v>0</v>
      </c>
      <c r="BT28" s="2">
        <f t="shared" si="7"/>
        <v>50</v>
      </c>
      <c r="BU28" s="2">
        <v>2</v>
      </c>
      <c r="BV28" s="2">
        <v>0</v>
      </c>
      <c r="BW28" s="2">
        <v>0</v>
      </c>
      <c r="BX28" s="2">
        <v>0</v>
      </c>
      <c r="BY28" s="2">
        <f t="shared" si="8"/>
        <v>102.94</v>
      </c>
      <c r="BZ28" s="2">
        <v>3</v>
      </c>
      <c r="CA28" s="2">
        <v>1</v>
      </c>
      <c r="CB28" s="2">
        <f>20*0.43</f>
        <v>8.6</v>
      </c>
      <c r="CC28" s="2">
        <v>3</v>
      </c>
      <c r="CD28" s="2">
        <v>2</v>
      </c>
      <c r="CE28" s="2">
        <f>21*1.29</f>
        <v>27.09</v>
      </c>
      <c r="CF28" s="2">
        <v>2</v>
      </c>
      <c r="CG28" s="2">
        <v>2</v>
      </c>
      <c r="CH28" s="2">
        <f>23*0.75</f>
        <v>17.25</v>
      </c>
      <c r="CI28" s="2">
        <v>0</v>
      </c>
      <c r="CJ28" s="2">
        <v>1</v>
      </c>
      <c r="CK28" s="2">
        <v>0</v>
      </c>
      <c r="CL28" s="2">
        <v>0</v>
      </c>
      <c r="CM28" s="2">
        <v>1</v>
      </c>
      <c r="CN28" s="2">
        <v>0</v>
      </c>
      <c r="CO28" s="2">
        <v>1</v>
      </c>
      <c r="CP28" s="2">
        <v>25</v>
      </c>
      <c r="CQ28" s="2">
        <v>1</v>
      </c>
      <c r="CR28" s="5">
        <v>25</v>
      </c>
      <c r="CS28" s="2">
        <v>2</v>
      </c>
      <c r="CT28" s="2">
        <v>0</v>
      </c>
      <c r="CU28" s="2">
        <v>2</v>
      </c>
      <c r="CV28" s="2">
        <v>0</v>
      </c>
      <c r="CW28" s="2">
        <v>2</v>
      </c>
      <c r="CX28" s="2">
        <v>0</v>
      </c>
      <c r="CY28" s="2">
        <v>2</v>
      </c>
      <c r="CZ28" s="2">
        <v>0</v>
      </c>
      <c r="DA28" s="2">
        <v>2</v>
      </c>
      <c r="DB28" s="2">
        <v>0</v>
      </c>
      <c r="DC28" s="2">
        <v>0</v>
      </c>
      <c r="DD28" s="2">
        <v>0</v>
      </c>
      <c r="DE28" s="2">
        <f t="shared" si="9"/>
        <v>102.94</v>
      </c>
    </row>
    <row r="29" spans="1:211" s="9" customFormat="1" x14ac:dyDescent="0.2">
      <c r="A29" s="2">
        <v>28</v>
      </c>
      <c r="B29" s="2">
        <v>145</v>
      </c>
      <c r="C29" s="2">
        <v>58</v>
      </c>
      <c r="D29" s="2">
        <v>65</v>
      </c>
      <c r="E29" s="2">
        <v>1</v>
      </c>
      <c r="F29" s="2">
        <v>2</v>
      </c>
      <c r="G29" s="2">
        <v>3</v>
      </c>
      <c r="H29" s="2">
        <v>0</v>
      </c>
      <c r="I29" s="2">
        <v>1</v>
      </c>
      <c r="J29" s="2">
        <v>29</v>
      </c>
      <c r="K29" s="2">
        <v>8.4700000000000006</v>
      </c>
      <c r="L29" s="2">
        <v>13.37</v>
      </c>
      <c r="M29" s="2">
        <v>21.3</v>
      </c>
      <c r="N29" s="2">
        <v>21.5</v>
      </c>
      <c r="O29" s="2">
        <v>14</v>
      </c>
      <c r="P29" s="2">
        <v>9.69</v>
      </c>
      <c r="Q29" s="2">
        <v>1</v>
      </c>
      <c r="R29" s="2">
        <v>1</v>
      </c>
      <c r="S29" s="2">
        <v>1</v>
      </c>
      <c r="T29" s="2">
        <v>1</v>
      </c>
      <c r="U29" s="2">
        <v>1</v>
      </c>
      <c r="V29" s="2">
        <v>1</v>
      </c>
      <c r="W29" s="2">
        <f>SUM(Q29:V29)</f>
        <v>6</v>
      </c>
      <c r="X29" s="2">
        <v>2</v>
      </c>
      <c r="Y29" s="2">
        <v>3</v>
      </c>
      <c r="Z29" s="2">
        <v>3</v>
      </c>
      <c r="AA29" s="2">
        <v>3</v>
      </c>
      <c r="AB29" s="2">
        <v>3</v>
      </c>
      <c r="AC29" s="2">
        <v>3</v>
      </c>
      <c r="AD29" s="2">
        <v>3</v>
      </c>
      <c r="AE29" s="2">
        <f t="shared" si="1"/>
        <v>18</v>
      </c>
      <c r="AF29" s="2">
        <v>56</v>
      </c>
      <c r="AG29" s="2">
        <v>0</v>
      </c>
      <c r="AH29" s="2">
        <v>0</v>
      </c>
      <c r="AI29" s="2">
        <f t="shared" si="10"/>
        <v>0</v>
      </c>
      <c r="AJ29" s="2">
        <v>2</v>
      </c>
      <c r="AK29" s="2">
        <v>60</v>
      </c>
      <c r="AL29" s="2">
        <f t="shared" si="3"/>
        <v>480</v>
      </c>
      <c r="AM29" s="2">
        <v>7</v>
      </c>
      <c r="AN29" s="2">
        <v>360</v>
      </c>
      <c r="AO29" s="2">
        <f t="shared" si="4"/>
        <v>8316</v>
      </c>
      <c r="AP29" s="2">
        <v>180</v>
      </c>
      <c r="AQ29" s="2">
        <f t="shared" si="5"/>
        <v>8796</v>
      </c>
      <c r="AR29" s="2">
        <v>3</v>
      </c>
      <c r="AS29" s="2">
        <v>4</v>
      </c>
      <c r="AT29" s="2">
        <f>20*4.29</f>
        <v>85.8</v>
      </c>
      <c r="AU29" s="2">
        <v>3</v>
      </c>
      <c r="AV29" s="2">
        <v>1</v>
      </c>
      <c r="AW29" s="2">
        <f>21*0.43</f>
        <v>9.0299999999999994</v>
      </c>
      <c r="AX29" s="2">
        <v>1</v>
      </c>
      <c r="AY29" s="2">
        <v>2</v>
      </c>
      <c r="AZ29" s="2">
        <f>23*0.32</f>
        <v>7.36</v>
      </c>
      <c r="BA29" s="2">
        <v>0</v>
      </c>
      <c r="BB29" s="2">
        <v>1</v>
      </c>
      <c r="BC29" s="2">
        <v>0</v>
      </c>
      <c r="BD29" s="2">
        <v>0</v>
      </c>
      <c r="BE29" s="2">
        <v>1</v>
      </c>
      <c r="BF29" s="2">
        <v>0</v>
      </c>
      <c r="BG29" s="2">
        <f t="shared" si="6"/>
        <v>102.19</v>
      </c>
      <c r="BH29" s="2">
        <v>1</v>
      </c>
      <c r="BI29" s="2">
        <v>25</v>
      </c>
      <c r="BJ29" s="2">
        <v>1</v>
      </c>
      <c r="BK29" s="5">
        <v>25</v>
      </c>
      <c r="BL29" s="2">
        <v>1</v>
      </c>
      <c r="BM29" s="2">
        <v>30</v>
      </c>
      <c r="BN29" s="2">
        <v>1</v>
      </c>
      <c r="BO29" s="5">
        <v>36</v>
      </c>
      <c r="BP29" s="2">
        <v>1</v>
      </c>
      <c r="BQ29" s="2">
        <v>20</v>
      </c>
      <c r="BR29" s="2">
        <v>2</v>
      </c>
      <c r="BS29" s="2">
        <v>0</v>
      </c>
      <c r="BT29" s="2">
        <f t="shared" si="7"/>
        <v>136</v>
      </c>
      <c r="BU29" s="2">
        <v>1</v>
      </c>
      <c r="BV29" s="2">
        <v>35</v>
      </c>
      <c r="BW29" s="2">
        <v>1</v>
      </c>
      <c r="BX29" s="2">
        <f>21*7</f>
        <v>147</v>
      </c>
      <c r="BY29" s="2">
        <f t="shared" si="8"/>
        <v>385.19</v>
      </c>
      <c r="BZ29" s="2">
        <v>3</v>
      </c>
      <c r="CA29" s="2">
        <v>4</v>
      </c>
      <c r="CB29" s="2">
        <f>20*4.29</f>
        <v>85.8</v>
      </c>
      <c r="CC29" s="2">
        <v>3</v>
      </c>
      <c r="CD29" s="2">
        <v>1</v>
      </c>
      <c r="CE29" s="2">
        <f>21*0.43</f>
        <v>9.0299999999999994</v>
      </c>
      <c r="CF29" s="2">
        <v>1</v>
      </c>
      <c r="CG29" s="2">
        <v>2</v>
      </c>
      <c r="CH29" s="2">
        <f>23*0.32</f>
        <v>7.36</v>
      </c>
      <c r="CI29" s="2">
        <v>0</v>
      </c>
      <c r="CJ29" s="2">
        <v>1</v>
      </c>
      <c r="CK29" s="2">
        <v>0</v>
      </c>
      <c r="CL29" s="2">
        <v>0</v>
      </c>
      <c r="CM29" s="2">
        <v>1</v>
      </c>
      <c r="CN29" s="2">
        <v>0</v>
      </c>
      <c r="CO29" s="2">
        <v>1</v>
      </c>
      <c r="CP29" s="2">
        <v>25</v>
      </c>
      <c r="CQ29" s="2">
        <v>2</v>
      </c>
      <c r="CR29" s="5">
        <v>0</v>
      </c>
      <c r="CS29" s="2">
        <v>2</v>
      </c>
      <c r="CT29" s="2">
        <v>0</v>
      </c>
      <c r="CU29" s="2">
        <v>1</v>
      </c>
      <c r="CV29" s="5">
        <v>36</v>
      </c>
      <c r="CW29" s="2">
        <v>1</v>
      </c>
      <c r="CX29" s="2">
        <v>0</v>
      </c>
      <c r="CY29" s="2">
        <v>2</v>
      </c>
      <c r="CZ29" s="2">
        <v>0</v>
      </c>
      <c r="DA29" s="2">
        <v>1</v>
      </c>
      <c r="DB29" s="2">
        <v>35</v>
      </c>
      <c r="DC29" s="2">
        <v>1</v>
      </c>
      <c r="DD29" s="2">
        <f>21*7</f>
        <v>147</v>
      </c>
      <c r="DE29" s="2">
        <f t="shared" si="9"/>
        <v>310.19</v>
      </c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</row>
    <row r="30" spans="1:211" s="2" customFormat="1" x14ac:dyDescent="0.2">
      <c r="A30" s="2">
        <v>29</v>
      </c>
      <c r="B30" s="2">
        <v>165</v>
      </c>
      <c r="C30" s="2">
        <v>63</v>
      </c>
      <c r="D30" s="2">
        <v>65</v>
      </c>
      <c r="E30" s="2">
        <v>1</v>
      </c>
      <c r="F30" s="2">
        <v>1</v>
      </c>
      <c r="G30" s="2">
        <v>2</v>
      </c>
      <c r="H30" s="2">
        <v>0</v>
      </c>
      <c r="I30" s="2">
        <v>0</v>
      </c>
      <c r="J30" s="2">
        <v>29</v>
      </c>
      <c r="K30" s="2">
        <v>8.5</v>
      </c>
      <c r="L30" s="2">
        <v>10.7</v>
      </c>
      <c r="M30" s="2">
        <v>29.1</v>
      </c>
      <c r="N30" s="2">
        <v>23</v>
      </c>
      <c r="O30" s="2">
        <v>14</v>
      </c>
      <c r="P30" s="2">
        <v>8.8000000000000007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>
        <f>SUM(Q30:V30)</f>
        <v>6</v>
      </c>
      <c r="X30" s="2">
        <v>2</v>
      </c>
      <c r="Y30" s="2">
        <v>3</v>
      </c>
      <c r="Z30" s="2">
        <v>3</v>
      </c>
      <c r="AA30" s="2">
        <v>3</v>
      </c>
      <c r="AB30" s="2">
        <v>3</v>
      </c>
      <c r="AC30" s="2">
        <v>3</v>
      </c>
      <c r="AD30" s="2">
        <v>3</v>
      </c>
      <c r="AE30" s="2">
        <f t="shared" si="1"/>
        <v>18</v>
      </c>
      <c r="AF30" s="2">
        <v>56</v>
      </c>
      <c r="AG30" s="2">
        <v>0</v>
      </c>
      <c r="AH30" s="2">
        <v>0</v>
      </c>
      <c r="AI30" s="2">
        <f t="shared" si="10"/>
        <v>0</v>
      </c>
      <c r="AJ30" s="2">
        <v>3</v>
      </c>
      <c r="AK30" s="2">
        <v>30</v>
      </c>
      <c r="AL30" s="2">
        <f t="shared" si="3"/>
        <v>360</v>
      </c>
      <c r="AM30" s="2">
        <v>7</v>
      </c>
      <c r="AN30" s="2">
        <v>300</v>
      </c>
      <c r="AO30" s="2">
        <f t="shared" si="4"/>
        <v>6930</v>
      </c>
      <c r="AP30" s="2">
        <v>120</v>
      </c>
      <c r="AQ30" s="2">
        <f t="shared" si="5"/>
        <v>7290</v>
      </c>
      <c r="AR30" s="2">
        <v>3</v>
      </c>
      <c r="AS30" s="2">
        <v>4</v>
      </c>
      <c r="AT30" s="2">
        <f>20*4.29</f>
        <v>85.8</v>
      </c>
      <c r="AU30" s="2">
        <v>2</v>
      </c>
      <c r="AV30" s="2">
        <v>2</v>
      </c>
      <c r="AW30" s="2">
        <f>21*0.75</f>
        <v>15.75</v>
      </c>
      <c r="AX30" s="2">
        <v>2</v>
      </c>
      <c r="AY30" s="2">
        <v>1</v>
      </c>
      <c r="AZ30" s="2">
        <f>23*0.25</f>
        <v>5.75</v>
      </c>
      <c r="BA30" s="2">
        <v>0</v>
      </c>
      <c r="BB30" s="2">
        <v>1</v>
      </c>
      <c r="BC30" s="2">
        <v>0</v>
      </c>
      <c r="BD30" s="2">
        <v>0</v>
      </c>
      <c r="BE30" s="2">
        <v>1</v>
      </c>
      <c r="BF30" s="2">
        <v>0</v>
      </c>
      <c r="BG30" s="2">
        <f t="shared" si="6"/>
        <v>107.3</v>
      </c>
      <c r="BH30" s="2">
        <v>1</v>
      </c>
      <c r="BI30" s="2">
        <v>25</v>
      </c>
      <c r="BJ30" s="2">
        <v>2</v>
      </c>
      <c r="BK30" s="2">
        <v>0</v>
      </c>
      <c r="BL30" s="2">
        <v>2</v>
      </c>
      <c r="BM30" s="2">
        <v>0</v>
      </c>
      <c r="BN30" s="2">
        <v>2</v>
      </c>
      <c r="BO30" s="2">
        <v>0</v>
      </c>
      <c r="BP30" s="2">
        <v>2</v>
      </c>
      <c r="BQ30" s="2">
        <v>0</v>
      </c>
      <c r="BR30" s="2">
        <v>2</v>
      </c>
      <c r="BS30" s="2">
        <v>0</v>
      </c>
      <c r="BT30" s="2">
        <f t="shared" si="7"/>
        <v>25</v>
      </c>
      <c r="BU30" s="2">
        <v>2</v>
      </c>
      <c r="BV30" s="2">
        <v>0</v>
      </c>
      <c r="BW30" s="2">
        <v>0</v>
      </c>
      <c r="BX30" s="2">
        <v>0</v>
      </c>
      <c r="BY30" s="2">
        <f t="shared" si="8"/>
        <v>132.30000000000001</v>
      </c>
      <c r="BZ30" s="2">
        <v>3</v>
      </c>
      <c r="CA30" s="2">
        <v>4</v>
      </c>
      <c r="CB30" s="2">
        <f>20*4.29</f>
        <v>85.8</v>
      </c>
      <c r="CC30" s="2">
        <v>2</v>
      </c>
      <c r="CD30" s="2">
        <v>2</v>
      </c>
      <c r="CE30" s="2">
        <f>21*0.75</f>
        <v>15.75</v>
      </c>
      <c r="CF30" s="2">
        <v>2</v>
      </c>
      <c r="CG30" s="2">
        <v>1</v>
      </c>
      <c r="CH30" s="2">
        <f>23*0.25</f>
        <v>5.75</v>
      </c>
      <c r="CI30" s="2">
        <v>0</v>
      </c>
      <c r="CJ30" s="2">
        <v>1</v>
      </c>
      <c r="CK30" s="2">
        <v>0</v>
      </c>
      <c r="CL30" s="2">
        <v>0</v>
      </c>
      <c r="CM30" s="2">
        <v>1</v>
      </c>
      <c r="CN30" s="2">
        <v>0</v>
      </c>
      <c r="CO30" s="2">
        <v>1</v>
      </c>
      <c r="CP30" s="2">
        <v>25</v>
      </c>
      <c r="CQ30" s="2">
        <v>2</v>
      </c>
      <c r="CR30" s="2">
        <v>0</v>
      </c>
      <c r="CS30" s="2">
        <v>2</v>
      </c>
      <c r="CT30" s="2">
        <v>0</v>
      </c>
      <c r="CU30" s="2">
        <v>2</v>
      </c>
      <c r="CV30" s="2">
        <v>0</v>
      </c>
      <c r="CW30" s="2">
        <v>2</v>
      </c>
      <c r="CX30" s="2">
        <v>0</v>
      </c>
      <c r="CY30" s="2">
        <v>2</v>
      </c>
      <c r="CZ30" s="2">
        <v>0</v>
      </c>
      <c r="DA30" s="2">
        <v>2</v>
      </c>
      <c r="DB30" s="2">
        <v>0</v>
      </c>
      <c r="DC30" s="2">
        <v>0</v>
      </c>
      <c r="DD30" s="2">
        <v>0</v>
      </c>
      <c r="DE30" s="2">
        <f t="shared" si="9"/>
        <v>132.30000000000001</v>
      </c>
    </row>
    <row r="31" spans="1:211" s="2" customFormat="1" x14ac:dyDescent="0.2">
      <c r="A31" s="2">
        <v>30</v>
      </c>
      <c r="B31" s="2">
        <v>176</v>
      </c>
      <c r="C31" s="2">
        <v>61.1</v>
      </c>
      <c r="D31" s="2">
        <v>65</v>
      </c>
      <c r="E31" s="2">
        <v>2</v>
      </c>
      <c r="F31" s="5">
        <v>2</v>
      </c>
      <c r="G31" s="2">
        <v>1</v>
      </c>
      <c r="H31" s="2">
        <v>0</v>
      </c>
      <c r="I31" s="2">
        <v>1</v>
      </c>
      <c r="J31" s="2">
        <v>27</v>
      </c>
      <c r="K31" s="2">
        <v>8.5</v>
      </c>
      <c r="L31" s="2">
        <v>26</v>
      </c>
      <c r="M31" s="2">
        <v>36.4</v>
      </c>
      <c r="N31" s="2">
        <v>31.6</v>
      </c>
      <c r="O31" s="2">
        <v>10</v>
      </c>
      <c r="P31" s="2">
        <v>10.3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>
        <v>6</v>
      </c>
      <c r="X31" s="2">
        <v>2</v>
      </c>
      <c r="Y31" s="2">
        <v>2</v>
      </c>
      <c r="Z31" s="2">
        <v>2</v>
      </c>
      <c r="AA31" s="2">
        <v>2</v>
      </c>
      <c r="AB31" s="2">
        <v>2</v>
      </c>
      <c r="AC31" s="2">
        <v>2</v>
      </c>
      <c r="AD31" s="2">
        <v>12</v>
      </c>
      <c r="AE31" s="2">
        <f t="shared" si="1"/>
        <v>22</v>
      </c>
      <c r="AF31" s="2">
        <v>55</v>
      </c>
      <c r="AG31" s="2">
        <v>3</v>
      </c>
      <c r="AH31" s="2">
        <v>50</v>
      </c>
      <c r="AI31" s="2">
        <f t="shared" si="10"/>
        <v>1200</v>
      </c>
      <c r="AJ31" s="2">
        <v>3</v>
      </c>
      <c r="AK31" s="2">
        <v>40</v>
      </c>
      <c r="AL31" s="2">
        <f t="shared" si="3"/>
        <v>480</v>
      </c>
      <c r="AM31" s="2">
        <v>5</v>
      </c>
      <c r="AN31" s="2">
        <v>30</v>
      </c>
      <c r="AO31" s="2">
        <f t="shared" si="4"/>
        <v>495</v>
      </c>
      <c r="AP31" s="2">
        <v>120</v>
      </c>
      <c r="AQ31" s="2">
        <f t="shared" si="5"/>
        <v>2175</v>
      </c>
      <c r="AR31" s="2">
        <v>3</v>
      </c>
      <c r="AS31" s="2">
        <v>1</v>
      </c>
      <c r="AT31" s="2">
        <f>20*0.43</f>
        <v>8.6</v>
      </c>
      <c r="AU31" s="2">
        <v>1</v>
      </c>
      <c r="AV31" s="2">
        <v>1</v>
      </c>
      <c r="AW31" s="2">
        <f>21*0.11</f>
        <v>2.31</v>
      </c>
      <c r="AX31" s="2">
        <v>2</v>
      </c>
      <c r="AY31" s="2">
        <v>1</v>
      </c>
      <c r="AZ31" s="2">
        <f>23*0.25</f>
        <v>5.75</v>
      </c>
      <c r="BA31" s="2">
        <v>2</v>
      </c>
      <c r="BB31" s="2">
        <v>1</v>
      </c>
      <c r="BC31" s="2">
        <f>23*0.25</f>
        <v>5.75</v>
      </c>
      <c r="BD31" s="2">
        <v>1</v>
      </c>
      <c r="BE31" s="2">
        <v>2</v>
      </c>
      <c r="BF31" s="2">
        <f>30*0.32</f>
        <v>9.6</v>
      </c>
      <c r="BG31" s="2">
        <f t="shared" si="6"/>
        <v>32.01</v>
      </c>
      <c r="BH31" s="2">
        <v>1</v>
      </c>
      <c r="BI31" s="2">
        <v>25</v>
      </c>
      <c r="BJ31" s="2">
        <v>1</v>
      </c>
      <c r="BK31" s="5">
        <v>25</v>
      </c>
      <c r="BL31" s="2">
        <v>2</v>
      </c>
      <c r="BM31" s="2">
        <v>0</v>
      </c>
      <c r="BN31" s="2">
        <v>2</v>
      </c>
      <c r="BO31" s="2">
        <v>0</v>
      </c>
      <c r="BP31" s="2">
        <v>2</v>
      </c>
      <c r="BQ31" s="2">
        <v>0</v>
      </c>
      <c r="BR31" s="2">
        <v>2</v>
      </c>
      <c r="BS31" s="2">
        <v>0</v>
      </c>
      <c r="BT31" s="2">
        <f t="shared" si="7"/>
        <v>50</v>
      </c>
      <c r="BU31" s="2">
        <v>2</v>
      </c>
      <c r="BV31" s="2">
        <v>0</v>
      </c>
      <c r="BW31" s="2">
        <v>0</v>
      </c>
      <c r="BX31" s="2">
        <v>0</v>
      </c>
      <c r="BY31" s="2">
        <f t="shared" si="8"/>
        <v>82.009999999999991</v>
      </c>
      <c r="BZ31" s="2">
        <v>3</v>
      </c>
      <c r="CA31" s="2">
        <v>1</v>
      </c>
      <c r="CB31" s="2">
        <f>20*0.43</f>
        <v>8.6</v>
      </c>
      <c r="CC31" s="2">
        <v>1</v>
      </c>
      <c r="CD31" s="2">
        <v>1</v>
      </c>
      <c r="CE31" s="2">
        <f>21*0.11</f>
        <v>2.31</v>
      </c>
      <c r="CF31" s="2">
        <v>2</v>
      </c>
      <c r="CG31" s="2">
        <v>1</v>
      </c>
      <c r="CH31" s="2">
        <f>23*0.25</f>
        <v>5.75</v>
      </c>
      <c r="CI31" s="2">
        <v>2</v>
      </c>
      <c r="CJ31" s="2">
        <v>1</v>
      </c>
      <c r="CK31" s="2">
        <f>23*0.25</f>
        <v>5.75</v>
      </c>
      <c r="CL31" s="2">
        <v>1</v>
      </c>
      <c r="CM31" s="2">
        <v>2</v>
      </c>
      <c r="CN31" s="2">
        <f>30*0.32</f>
        <v>9.6</v>
      </c>
      <c r="CO31" s="2">
        <v>1</v>
      </c>
      <c r="CP31" s="2">
        <v>25</v>
      </c>
      <c r="CQ31" s="2">
        <v>1</v>
      </c>
      <c r="CR31" s="5">
        <v>25</v>
      </c>
      <c r="CS31" s="2">
        <v>2</v>
      </c>
      <c r="CT31" s="2">
        <v>0</v>
      </c>
      <c r="CU31" s="2">
        <v>2</v>
      </c>
      <c r="CV31" s="2">
        <v>0</v>
      </c>
      <c r="CW31" s="2">
        <v>2</v>
      </c>
      <c r="CX31" s="2">
        <v>0</v>
      </c>
      <c r="CY31" s="2">
        <v>2</v>
      </c>
      <c r="CZ31" s="2">
        <v>0</v>
      </c>
      <c r="DA31" s="2">
        <v>2</v>
      </c>
      <c r="DB31" s="2">
        <v>0</v>
      </c>
      <c r="DC31" s="2">
        <v>0</v>
      </c>
      <c r="DD31" s="2">
        <v>0</v>
      </c>
      <c r="DE31" s="2">
        <f t="shared" si="9"/>
        <v>82.009999999999991</v>
      </c>
    </row>
    <row r="32" spans="1:211" s="2" customFormat="1" x14ac:dyDescent="0.2">
      <c r="A32" s="2">
        <v>31</v>
      </c>
      <c r="B32" s="2">
        <v>157</v>
      </c>
      <c r="C32" s="2">
        <v>71</v>
      </c>
      <c r="D32" s="2">
        <v>71</v>
      </c>
      <c r="E32" s="2">
        <v>1</v>
      </c>
      <c r="F32" s="2">
        <v>2</v>
      </c>
      <c r="G32" s="2">
        <v>2</v>
      </c>
      <c r="H32" s="2">
        <v>0</v>
      </c>
      <c r="I32" s="2">
        <v>1</v>
      </c>
      <c r="J32" s="2">
        <v>26</v>
      </c>
      <c r="K32" s="2">
        <v>8.6</v>
      </c>
      <c r="L32" s="2">
        <v>16.5</v>
      </c>
      <c r="M32" s="2">
        <v>24.4</v>
      </c>
      <c r="N32" s="2">
        <v>0.9</v>
      </c>
      <c r="O32" s="2">
        <v>13</v>
      </c>
      <c r="P32" s="2">
        <v>9.9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f>SUM(Q32:V32)</f>
        <v>6</v>
      </c>
      <c r="X32" s="2">
        <v>2</v>
      </c>
      <c r="Y32" s="2">
        <v>3</v>
      </c>
      <c r="Z32" s="2">
        <v>3</v>
      </c>
      <c r="AA32" s="2">
        <v>3</v>
      </c>
      <c r="AB32" s="2">
        <v>3</v>
      </c>
      <c r="AC32" s="2">
        <v>3</v>
      </c>
      <c r="AD32" s="2">
        <v>3</v>
      </c>
      <c r="AE32" s="2">
        <f t="shared" si="1"/>
        <v>18</v>
      </c>
      <c r="AF32" s="2">
        <v>55</v>
      </c>
      <c r="AG32" s="2">
        <v>0</v>
      </c>
      <c r="AH32" s="2">
        <v>0</v>
      </c>
      <c r="AI32" s="2">
        <f t="shared" si="10"/>
        <v>0</v>
      </c>
      <c r="AJ32" s="2">
        <v>7</v>
      </c>
      <c r="AK32" s="2">
        <v>30</v>
      </c>
      <c r="AL32" s="2">
        <f t="shared" si="3"/>
        <v>840</v>
      </c>
      <c r="AM32" s="2">
        <v>7</v>
      </c>
      <c r="AN32" s="2">
        <v>300</v>
      </c>
      <c r="AO32" s="2">
        <f t="shared" si="4"/>
        <v>6930</v>
      </c>
      <c r="AP32" s="2">
        <v>60</v>
      </c>
      <c r="AQ32" s="2">
        <f t="shared" si="5"/>
        <v>7770</v>
      </c>
      <c r="AR32" s="2">
        <v>3</v>
      </c>
      <c r="AS32" s="2">
        <v>4</v>
      </c>
      <c r="AT32" s="2">
        <f>20*4.29</f>
        <v>85.8</v>
      </c>
      <c r="AU32" s="2">
        <v>2</v>
      </c>
      <c r="AV32" s="2">
        <v>1</v>
      </c>
      <c r="AW32" s="2">
        <f>21*0.25</f>
        <v>5.25</v>
      </c>
      <c r="AX32" s="2">
        <v>3</v>
      </c>
      <c r="AY32" s="2">
        <v>1</v>
      </c>
      <c r="AZ32" s="2">
        <f>23*0.43</f>
        <v>9.89</v>
      </c>
      <c r="BA32" s="2">
        <v>0</v>
      </c>
      <c r="BB32" s="2">
        <v>1</v>
      </c>
      <c r="BC32" s="2">
        <v>0</v>
      </c>
      <c r="BD32" s="2">
        <v>0</v>
      </c>
      <c r="BE32" s="2">
        <v>1</v>
      </c>
      <c r="BF32" s="2">
        <v>0</v>
      </c>
      <c r="BG32" s="2">
        <f t="shared" si="6"/>
        <v>100.94</v>
      </c>
      <c r="BH32" s="2">
        <v>1</v>
      </c>
      <c r="BI32" s="2">
        <v>25</v>
      </c>
      <c r="BJ32" s="2">
        <v>2</v>
      </c>
      <c r="BK32" s="2">
        <v>0</v>
      </c>
      <c r="BL32" s="2">
        <v>2</v>
      </c>
      <c r="BM32" s="2">
        <v>0</v>
      </c>
      <c r="BN32" s="2">
        <v>1</v>
      </c>
      <c r="BO32" s="5">
        <v>36</v>
      </c>
      <c r="BP32" s="2">
        <v>2</v>
      </c>
      <c r="BQ32" s="2">
        <v>0</v>
      </c>
      <c r="BR32" s="2">
        <v>2</v>
      </c>
      <c r="BS32" s="2">
        <v>0</v>
      </c>
      <c r="BT32" s="2">
        <f t="shared" si="7"/>
        <v>61</v>
      </c>
      <c r="BU32" s="2">
        <v>2</v>
      </c>
      <c r="BV32" s="2">
        <v>0</v>
      </c>
      <c r="BW32" s="2">
        <v>0</v>
      </c>
      <c r="BX32" s="2">
        <v>0</v>
      </c>
      <c r="BY32" s="2">
        <f t="shared" si="8"/>
        <v>161.94</v>
      </c>
      <c r="BZ32" s="2">
        <v>3</v>
      </c>
      <c r="CA32" s="2">
        <v>4</v>
      </c>
      <c r="CB32" s="2">
        <f>20*4.29</f>
        <v>85.8</v>
      </c>
      <c r="CC32" s="2">
        <v>2</v>
      </c>
      <c r="CD32" s="2">
        <v>1</v>
      </c>
      <c r="CE32" s="2">
        <f>21*0.25</f>
        <v>5.25</v>
      </c>
      <c r="CF32" s="2">
        <v>3</v>
      </c>
      <c r="CG32" s="2">
        <v>1</v>
      </c>
      <c r="CH32" s="2">
        <f>23*0.43</f>
        <v>9.89</v>
      </c>
      <c r="CI32" s="2">
        <v>0</v>
      </c>
      <c r="CJ32" s="2">
        <v>1</v>
      </c>
      <c r="CK32" s="2">
        <v>0</v>
      </c>
      <c r="CL32" s="2">
        <v>0</v>
      </c>
      <c r="CM32" s="2">
        <v>1</v>
      </c>
      <c r="CN32" s="2">
        <v>0</v>
      </c>
      <c r="CO32" s="2">
        <v>1</v>
      </c>
      <c r="CP32" s="2">
        <v>25</v>
      </c>
      <c r="CQ32" s="2">
        <v>2</v>
      </c>
      <c r="CR32" s="2">
        <v>0</v>
      </c>
      <c r="CS32" s="2">
        <v>2</v>
      </c>
      <c r="CT32" s="2">
        <v>0</v>
      </c>
      <c r="CU32" s="2">
        <v>1</v>
      </c>
      <c r="CV32" s="5">
        <v>36</v>
      </c>
      <c r="CW32" s="2">
        <v>2</v>
      </c>
      <c r="CX32" s="2">
        <v>0</v>
      </c>
      <c r="CY32" s="2">
        <v>2</v>
      </c>
      <c r="CZ32" s="2">
        <v>0</v>
      </c>
      <c r="DA32" s="2">
        <v>2</v>
      </c>
      <c r="DB32" s="2">
        <v>0</v>
      </c>
      <c r="DC32" s="2">
        <v>0</v>
      </c>
      <c r="DD32" s="2">
        <v>0</v>
      </c>
      <c r="DE32" s="2">
        <f t="shared" si="9"/>
        <v>161.94</v>
      </c>
    </row>
    <row r="33" spans="1:109" s="2" customFormat="1" x14ac:dyDescent="0.2">
      <c r="A33" s="2">
        <v>32</v>
      </c>
      <c r="B33" s="2">
        <v>155</v>
      </c>
      <c r="C33" s="2">
        <v>85</v>
      </c>
      <c r="D33" s="2">
        <v>78</v>
      </c>
      <c r="E33" s="2">
        <v>1</v>
      </c>
      <c r="F33" s="2">
        <v>2</v>
      </c>
      <c r="G33" s="2">
        <v>3</v>
      </c>
      <c r="H33" s="2">
        <v>2</v>
      </c>
      <c r="I33" s="2">
        <v>11</v>
      </c>
      <c r="J33" s="2">
        <v>25</v>
      </c>
      <c r="K33" s="2">
        <v>8.6300000000000008</v>
      </c>
      <c r="L33" s="2">
        <v>17.079999999999998</v>
      </c>
      <c r="M33" s="2">
        <v>10.4</v>
      </c>
      <c r="N33" s="2">
        <v>13.2</v>
      </c>
      <c r="O33" s="2">
        <v>15</v>
      </c>
      <c r="P33" s="2">
        <v>9.73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f>SUM(Q33:V33)</f>
        <v>6</v>
      </c>
      <c r="X33" s="2">
        <v>2</v>
      </c>
      <c r="Y33" s="2">
        <v>3</v>
      </c>
      <c r="Z33" s="2">
        <v>3</v>
      </c>
      <c r="AA33" s="2">
        <v>2</v>
      </c>
      <c r="AB33" s="2">
        <v>3</v>
      </c>
      <c r="AC33" s="2">
        <v>3</v>
      </c>
      <c r="AD33" s="2">
        <v>3</v>
      </c>
      <c r="AE33" s="2">
        <f t="shared" si="1"/>
        <v>17</v>
      </c>
      <c r="AF33" s="2">
        <v>48</v>
      </c>
      <c r="AG33" s="2">
        <v>0</v>
      </c>
      <c r="AH33" s="2">
        <v>0</v>
      </c>
      <c r="AI33" s="2">
        <f t="shared" si="10"/>
        <v>0</v>
      </c>
      <c r="AJ33" s="2">
        <v>7</v>
      </c>
      <c r="AK33" s="2">
        <v>30</v>
      </c>
      <c r="AL33" s="2">
        <f t="shared" si="3"/>
        <v>840</v>
      </c>
      <c r="AM33" s="2">
        <v>7</v>
      </c>
      <c r="AN33" s="2">
        <v>45</v>
      </c>
      <c r="AO33" s="2">
        <f t="shared" si="4"/>
        <v>1039.5</v>
      </c>
      <c r="AP33" s="2">
        <v>240</v>
      </c>
      <c r="AQ33" s="2">
        <f t="shared" si="5"/>
        <v>1879.5</v>
      </c>
      <c r="AR33" s="2">
        <v>3</v>
      </c>
      <c r="AS33" s="2">
        <v>1</v>
      </c>
      <c r="AT33" s="2">
        <f>20*0.43</f>
        <v>8.6</v>
      </c>
      <c r="AU33" s="2">
        <v>3</v>
      </c>
      <c r="AV33" s="2">
        <v>2</v>
      </c>
      <c r="AW33" s="2">
        <f>21*1.29</f>
        <v>27.09</v>
      </c>
      <c r="AX33" s="2">
        <v>3</v>
      </c>
      <c r="AY33" s="2">
        <v>1</v>
      </c>
      <c r="AZ33" s="2">
        <f>23*0.43</f>
        <v>9.89</v>
      </c>
      <c r="BA33" s="2">
        <v>0</v>
      </c>
      <c r="BB33" s="2">
        <v>1</v>
      </c>
      <c r="BC33" s="2">
        <v>0</v>
      </c>
      <c r="BD33" s="2">
        <v>1</v>
      </c>
      <c r="BE33" s="2">
        <v>1</v>
      </c>
      <c r="BF33" s="2">
        <f>30*0.11</f>
        <v>3.3</v>
      </c>
      <c r="BG33" s="2">
        <f t="shared" si="6"/>
        <v>48.88</v>
      </c>
      <c r="BH33" s="2">
        <v>1</v>
      </c>
      <c r="BI33" s="2">
        <v>25</v>
      </c>
      <c r="BJ33" s="2">
        <v>1</v>
      </c>
      <c r="BK33" s="5">
        <v>25</v>
      </c>
      <c r="BL33" s="2">
        <v>2</v>
      </c>
      <c r="BM33" s="2">
        <v>0</v>
      </c>
      <c r="BN33" s="2">
        <v>2</v>
      </c>
      <c r="BO33" s="2">
        <v>0</v>
      </c>
      <c r="BP33" s="2">
        <v>2</v>
      </c>
      <c r="BQ33" s="2">
        <v>0</v>
      </c>
      <c r="BR33" s="2">
        <v>2</v>
      </c>
      <c r="BS33" s="2">
        <v>0</v>
      </c>
      <c r="BT33" s="2">
        <f t="shared" si="7"/>
        <v>50</v>
      </c>
      <c r="BU33" s="2">
        <v>2</v>
      </c>
      <c r="BV33" s="2">
        <v>0</v>
      </c>
      <c r="BW33" s="2">
        <v>0</v>
      </c>
      <c r="BX33" s="2">
        <v>0</v>
      </c>
      <c r="BY33" s="2">
        <f t="shared" si="8"/>
        <v>98.88</v>
      </c>
      <c r="BZ33" s="2">
        <v>3</v>
      </c>
      <c r="CA33" s="2">
        <v>1</v>
      </c>
      <c r="CB33" s="2">
        <f>20*0.43</f>
        <v>8.6</v>
      </c>
      <c r="CC33" s="2">
        <v>3</v>
      </c>
      <c r="CD33" s="2">
        <v>2</v>
      </c>
      <c r="CE33" s="2">
        <f>21*1.29</f>
        <v>27.09</v>
      </c>
      <c r="CF33" s="2">
        <v>3</v>
      </c>
      <c r="CG33" s="2">
        <v>1</v>
      </c>
      <c r="CH33" s="2">
        <f>23*0.43</f>
        <v>9.89</v>
      </c>
      <c r="CI33" s="2">
        <v>0</v>
      </c>
      <c r="CJ33" s="2">
        <v>1</v>
      </c>
      <c r="CK33" s="2">
        <v>0</v>
      </c>
      <c r="CL33" s="2">
        <v>1</v>
      </c>
      <c r="CM33" s="2">
        <v>1</v>
      </c>
      <c r="CN33" s="2">
        <f>30*0.11</f>
        <v>3.3</v>
      </c>
      <c r="CO33" s="2">
        <v>1</v>
      </c>
      <c r="CP33" s="2">
        <v>25</v>
      </c>
      <c r="CQ33" s="2">
        <v>1</v>
      </c>
      <c r="CR33" s="5">
        <v>25</v>
      </c>
      <c r="CS33" s="2">
        <v>2</v>
      </c>
      <c r="CT33" s="2">
        <v>0</v>
      </c>
      <c r="CU33" s="2">
        <v>2</v>
      </c>
      <c r="CV33" s="2">
        <v>0</v>
      </c>
      <c r="CW33" s="2">
        <v>2</v>
      </c>
      <c r="CX33" s="2">
        <v>0</v>
      </c>
      <c r="CY33" s="2">
        <v>2</v>
      </c>
      <c r="CZ33" s="2">
        <v>0</v>
      </c>
      <c r="DA33" s="2">
        <v>2</v>
      </c>
      <c r="DB33" s="2">
        <v>0</v>
      </c>
      <c r="DC33" s="2">
        <v>0</v>
      </c>
      <c r="DD33" s="2">
        <v>0</v>
      </c>
      <c r="DE33" s="2">
        <f t="shared" si="9"/>
        <v>98.88</v>
      </c>
    </row>
    <row r="34" spans="1:109" s="2" customFormat="1" x14ac:dyDescent="0.2">
      <c r="A34" s="2">
        <v>33</v>
      </c>
      <c r="B34" s="2">
        <v>156</v>
      </c>
      <c r="C34" s="2">
        <v>82</v>
      </c>
      <c r="D34" s="2">
        <v>65</v>
      </c>
      <c r="E34" s="2">
        <v>1</v>
      </c>
      <c r="F34" s="2">
        <v>1</v>
      </c>
      <c r="G34" s="2">
        <v>1</v>
      </c>
      <c r="H34" s="2">
        <v>0</v>
      </c>
      <c r="I34" s="2">
        <v>3</v>
      </c>
      <c r="J34" s="2">
        <v>29</v>
      </c>
      <c r="K34" s="2">
        <v>8.68</v>
      </c>
      <c r="L34" s="2">
        <v>10.67</v>
      </c>
      <c r="M34" s="2">
        <v>33.799999999999997</v>
      </c>
      <c r="N34" s="2">
        <v>33.1</v>
      </c>
      <c r="O34" s="2">
        <v>13</v>
      </c>
      <c r="P34" s="2">
        <v>10.5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f>SUM(Q34:V34)</f>
        <v>6</v>
      </c>
      <c r="X34" s="2">
        <v>2</v>
      </c>
      <c r="Y34" s="2">
        <v>3</v>
      </c>
      <c r="Z34" s="2">
        <v>3</v>
      </c>
      <c r="AA34" s="2">
        <v>3</v>
      </c>
      <c r="AB34" s="2">
        <v>3</v>
      </c>
      <c r="AC34" s="2">
        <v>3</v>
      </c>
      <c r="AD34" s="2">
        <v>3</v>
      </c>
      <c r="AE34" s="2">
        <f t="shared" ref="AE34:AE65" si="11">SUM(Y34:AD34)</f>
        <v>18</v>
      </c>
      <c r="AF34" s="2">
        <v>52</v>
      </c>
      <c r="AG34" s="2">
        <v>7</v>
      </c>
      <c r="AH34" s="2">
        <v>60</v>
      </c>
      <c r="AI34" s="2">
        <f t="shared" si="10"/>
        <v>3360</v>
      </c>
      <c r="AJ34" s="2">
        <v>7</v>
      </c>
      <c r="AK34" s="2">
        <v>60</v>
      </c>
      <c r="AL34" s="2">
        <f t="shared" ref="AL34:AL53" si="12">PRODUCT(AJ34,AK34,4)</f>
        <v>1680</v>
      </c>
      <c r="AM34" s="2">
        <v>7</v>
      </c>
      <c r="AN34" s="2">
        <v>60</v>
      </c>
      <c r="AO34" s="2">
        <f t="shared" ref="AO34:AO65" si="13">PRODUCT(AM34,AN34,3.3)</f>
        <v>1386</v>
      </c>
      <c r="AP34" s="2">
        <v>120</v>
      </c>
      <c r="AQ34" s="2">
        <f t="shared" ref="AQ34:AQ65" si="14">SUM(AO34,AL34,AI34)</f>
        <v>6426</v>
      </c>
      <c r="AR34" s="2">
        <v>3</v>
      </c>
      <c r="AS34" s="2">
        <v>2</v>
      </c>
      <c r="AT34" s="2">
        <f>20*1.29</f>
        <v>25.8</v>
      </c>
      <c r="AU34" s="2">
        <v>3</v>
      </c>
      <c r="AV34" s="2">
        <v>3</v>
      </c>
      <c r="AW34" s="2">
        <f>21*2.57</f>
        <v>53.97</v>
      </c>
      <c r="AX34" s="2">
        <v>3</v>
      </c>
      <c r="AY34" s="2">
        <v>2</v>
      </c>
      <c r="AZ34" s="2">
        <f>23*1.29</f>
        <v>29.67</v>
      </c>
      <c r="BA34" s="2">
        <v>3</v>
      </c>
      <c r="BB34" s="2">
        <v>1</v>
      </c>
      <c r="BC34" s="2">
        <f>23*0.43</f>
        <v>9.89</v>
      </c>
      <c r="BD34" s="2">
        <v>0</v>
      </c>
      <c r="BE34" s="2">
        <v>1</v>
      </c>
      <c r="BF34" s="2">
        <v>0</v>
      </c>
      <c r="BG34" s="2">
        <f t="shared" ref="BG34:BG65" si="15">SUM(BF34,BC34,AZ34,AW34,AT34)</f>
        <v>119.33</v>
      </c>
      <c r="BH34" s="2">
        <v>1</v>
      </c>
      <c r="BI34" s="2">
        <v>25</v>
      </c>
      <c r="BJ34" s="2">
        <v>2</v>
      </c>
      <c r="BK34" s="2">
        <v>0</v>
      </c>
      <c r="BL34" s="2">
        <v>2</v>
      </c>
      <c r="BM34" s="2">
        <v>0</v>
      </c>
      <c r="BN34" s="2">
        <v>1</v>
      </c>
      <c r="BO34" s="5">
        <v>36</v>
      </c>
      <c r="BP34" s="2">
        <v>2</v>
      </c>
      <c r="BQ34" s="2">
        <v>0</v>
      </c>
      <c r="BR34" s="2">
        <v>1</v>
      </c>
      <c r="BS34" s="2">
        <v>35</v>
      </c>
      <c r="BT34" s="2">
        <f t="shared" ref="BT34:BT65" si="16">SUM(BS34,BQ34,BO34,BM34,BK34,BI34)</f>
        <v>96</v>
      </c>
      <c r="BU34" s="2">
        <v>2</v>
      </c>
      <c r="BV34" s="2">
        <v>0</v>
      </c>
      <c r="BW34" s="2">
        <v>0</v>
      </c>
      <c r="BX34" s="2">
        <v>0</v>
      </c>
      <c r="BY34" s="2">
        <f t="shared" ref="BY34:BY65" si="17">SUM(AT34,AW34,AZ34,BC34,BF34,BI34,BK34,BM34,BO34,BQ34,BS34,BX34)</f>
        <v>215.32999999999998</v>
      </c>
      <c r="CV34" s="5"/>
    </row>
    <row r="35" spans="1:109" s="2" customFormat="1" x14ac:dyDescent="0.2">
      <c r="A35" s="2">
        <v>34</v>
      </c>
      <c r="B35" s="2">
        <v>158</v>
      </c>
      <c r="C35" s="2">
        <v>55</v>
      </c>
      <c r="D35" s="2">
        <v>75</v>
      </c>
      <c r="E35" s="2">
        <v>1</v>
      </c>
      <c r="F35" s="2">
        <v>1</v>
      </c>
      <c r="G35" s="2">
        <v>1</v>
      </c>
      <c r="H35" s="2">
        <v>0</v>
      </c>
      <c r="I35" s="2">
        <v>5</v>
      </c>
      <c r="J35" s="2">
        <v>26</v>
      </c>
      <c r="K35" s="2">
        <v>8.7200000000000006</v>
      </c>
      <c r="L35" s="2">
        <v>15.22</v>
      </c>
      <c r="M35" s="2">
        <v>22</v>
      </c>
      <c r="N35" s="2">
        <v>16</v>
      </c>
      <c r="O35" s="2">
        <v>13</v>
      </c>
      <c r="P35" s="2">
        <v>8.9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f>SUM(Q35:V35)</f>
        <v>6</v>
      </c>
      <c r="X35" s="2">
        <v>2</v>
      </c>
      <c r="Y35" s="2">
        <v>3</v>
      </c>
      <c r="Z35" s="2">
        <v>3</v>
      </c>
      <c r="AA35" s="2">
        <v>3</v>
      </c>
      <c r="AB35" s="2">
        <v>3</v>
      </c>
      <c r="AC35" s="2">
        <v>3</v>
      </c>
      <c r="AD35" s="2">
        <v>3</v>
      </c>
      <c r="AE35" s="2">
        <f t="shared" si="11"/>
        <v>18</v>
      </c>
      <c r="AF35" s="2">
        <v>49</v>
      </c>
      <c r="AG35" s="2">
        <v>7</v>
      </c>
      <c r="AH35" s="2">
        <v>10</v>
      </c>
      <c r="AI35" s="2">
        <f t="shared" si="10"/>
        <v>560</v>
      </c>
      <c r="AJ35" s="2">
        <v>4</v>
      </c>
      <c r="AK35" s="2">
        <v>20</v>
      </c>
      <c r="AL35" s="2">
        <f t="shared" si="12"/>
        <v>320</v>
      </c>
      <c r="AM35" s="2">
        <v>5</v>
      </c>
      <c r="AN35" s="2">
        <v>30</v>
      </c>
      <c r="AO35" s="2">
        <f t="shared" si="13"/>
        <v>495</v>
      </c>
      <c r="AP35" s="2">
        <v>240</v>
      </c>
      <c r="AQ35" s="2">
        <f t="shared" si="14"/>
        <v>1375</v>
      </c>
      <c r="AR35" s="2">
        <v>3</v>
      </c>
      <c r="AS35" s="2">
        <v>1</v>
      </c>
      <c r="AT35" s="2">
        <f>20*0.43</f>
        <v>8.6</v>
      </c>
      <c r="AU35" s="2">
        <v>1</v>
      </c>
      <c r="AV35" s="2">
        <v>1</v>
      </c>
      <c r="AW35" s="2">
        <f>21*0.11</f>
        <v>2.31</v>
      </c>
      <c r="AX35" s="2">
        <v>2</v>
      </c>
      <c r="AY35" s="2">
        <v>1</v>
      </c>
      <c r="AZ35" s="2">
        <f>23*0.25</f>
        <v>5.75</v>
      </c>
      <c r="BA35" s="2">
        <v>3</v>
      </c>
      <c r="BB35" s="2">
        <v>1</v>
      </c>
      <c r="BC35" s="2">
        <f>23*0.43</f>
        <v>9.89</v>
      </c>
      <c r="BD35" s="2">
        <v>3</v>
      </c>
      <c r="BE35" s="2">
        <v>1</v>
      </c>
      <c r="BF35" s="2">
        <f>30*0.43</f>
        <v>12.9</v>
      </c>
      <c r="BG35" s="2">
        <f t="shared" si="15"/>
        <v>39.449999999999996</v>
      </c>
      <c r="BH35" s="2">
        <v>1</v>
      </c>
      <c r="BI35" s="2">
        <v>25</v>
      </c>
      <c r="BJ35" s="2">
        <v>1</v>
      </c>
      <c r="BK35" s="5">
        <v>25</v>
      </c>
      <c r="BL35" s="2">
        <v>2</v>
      </c>
      <c r="BM35" s="2">
        <v>0</v>
      </c>
      <c r="BN35" s="2">
        <v>2</v>
      </c>
      <c r="BO35" s="2">
        <v>0</v>
      </c>
      <c r="BP35" s="2">
        <v>2</v>
      </c>
      <c r="BQ35" s="2">
        <v>0</v>
      </c>
      <c r="BR35" s="2">
        <v>2</v>
      </c>
      <c r="BS35" s="2">
        <v>0</v>
      </c>
      <c r="BT35" s="2">
        <f t="shared" si="16"/>
        <v>50</v>
      </c>
      <c r="BU35" s="2">
        <v>2</v>
      </c>
      <c r="BV35" s="2">
        <v>0</v>
      </c>
      <c r="BW35" s="2">
        <v>0</v>
      </c>
      <c r="BX35" s="2">
        <v>0</v>
      </c>
      <c r="BY35" s="2">
        <f t="shared" si="17"/>
        <v>89.45</v>
      </c>
      <c r="CR35" s="5"/>
    </row>
    <row r="36" spans="1:109" s="2" customFormat="1" x14ac:dyDescent="0.2">
      <c r="A36" s="2">
        <v>35</v>
      </c>
      <c r="B36" s="2">
        <v>165</v>
      </c>
      <c r="C36" s="2">
        <v>62</v>
      </c>
      <c r="D36" s="2">
        <v>65</v>
      </c>
      <c r="E36" s="2">
        <v>1</v>
      </c>
      <c r="F36" s="2">
        <v>1</v>
      </c>
      <c r="G36" s="2">
        <v>2</v>
      </c>
      <c r="H36" s="2">
        <v>0</v>
      </c>
      <c r="I36" s="2">
        <v>6</v>
      </c>
      <c r="J36" s="2">
        <v>25</v>
      </c>
      <c r="K36" s="2">
        <v>8.7799999999999994</v>
      </c>
      <c r="L36" s="2">
        <v>9.41</v>
      </c>
      <c r="M36" s="2">
        <v>25.1</v>
      </c>
      <c r="N36" s="2">
        <v>22.3</v>
      </c>
      <c r="O36" s="2">
        <v>9</v>
      </c>
      <c r="P36" s="2">
        <v>8.01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f>SUM(Q36:V36)</f>
        <v>6</v>
      </c>
      <c r="X36" s="2">
        <v>2</v>
      </c>
      <c r="Y36" s="2">
        <v>3</v>
      </c>
      <c r="Z36" s="2">
        <v>3</v>
      </c>
      <c r="AA36" s="2">
        <v>3</v>
      </c>
      <c r="AB36" s="2">
        <v>3</v>
      </c>
      <c r="AC36" s="2">
        <v>3</v>
      </c>
      <c r="AD36" s="2">
        <v>3</v>
      </c>
      <c r="AE36" s="2">
        <f t="shared" si="11"/>
        <v>18</v>
      </c>
      <c r="AF36" s="2">
        <v>55</v>
      </c>
      <c r="AG36" s="2">
        <v>1</v>
      </c>
      <c r="AH36" s="2">
        <v>40</v>
      </c>
      <c r="AI36" s="2">
        <f t="shared" si="10"/>
        <v>320</v>
      </c>
      <c r="AJ36" s="2">
        <v>3</v>
      </c>
      <c r="AK36" s="2">
        <v>30</v>
      </c>
      <c r="AL36" s="2">
        <f t="shared" si="12"/>
        <v>360</v>
      </c>
      <c r="AM36" s="2">
        <v>7</v>
      </c>
      <c r="AN36" s="2">
        <v>15</v>
      </c>
      <c r="AO36" s="2">
        <f t="shared" si="13"/>
        <v>346.5</v>
      </c>
      <c r="AP36" s="2">
        <v>180</v>
      </c>
      <c r="AQ36" s="2">
        <f t="shared" si="14"/>
        <v>1026.5</v>
      </c>
      <c r="AR36" s="2">
        <v>3</v>
      </c>
      <c r="AS36" s="2">
        <v>1</v>
      </c>
      <c r="AT36" s="2">
        <f>20*0.43</f>
        <v>8.6</v>
      </c>
      <c r="AU36" s="2">
        <v>1</v>
      </c>
      <c r="AV36" s="2">
        <v>1</v>
      </c>
      <c r="AW36" s="2">
        <f>21*0.11</f>
        <v>2.31</v>
      </c>
      <c r="AX36" s="2">
        <v>2</v>
      </c>
      <c r="AY36" s="2">
        <v>1</v>
      </c>
      <c r="AZ36" s="2">
        <f>23*0.25</f>
        <v>5.75</v>
      </c>
      <c r="BA36" s="2">
        <v>0</v>
      </c>
      <c r="BB36" s="2">
        <v>1</v>
      </c>
      <c r="BC36" s="2">
        <v>0</v>
      </c>
      <c r="BD36" s="2">
        <v>0</v>
      </c>
      <c r="BE36" s="2">
        <v>1</v>
      </c>
      <c r="BF36" s="2">
        <v>0</v>
      </c>
      <c r="BG36" s="2">
        <f t="shared" si="15"/>
        <v>16.66</v>
      </c>
      <c r="BH36" s="2">
        <v>1</v>
      </c>
      <c r="BI36" s="2">
        <v>25</v>
      </c>
      <c r="BJ36" s="2">
        <v>1</v>
      </c>
      <c r="BK36" s="5">
        <v>25</v>
      </c>
      <c r="BL36" s="2">
        <v>2</v>
      </c>
      <c r="BM36" s="2">
        <v>0</v>
      </c>
      <c r="BN36" s="2">
        <v>2</v>
      </c>
      <c r="BO36" s="2">
        <v>0</v>
      </c>
      <c r="BP36" s="2">
        <v>2</v>
      </c>
      <c r="BQ36" s="2">
        <v>0</v>
      </c>
      <c r="BR36" s="2">
        <v>2</v>
      </c>
      <c r="BS36" s="2">
        <v>0</v>
      </c>
      <c r="BT36" s="2">
        <f t="shared" si="16"/>
        <v>50</v>
      </c>
      <c r="BU36" s="2">
        <v>2</v>
      </c>
      <c r="BV36" s="2">
        <v>0</v>
      </c>
      <c r="BW36" s="2">
        <v>0</v>
      </c>
      <c r="BX36" s="2">
        <v>0</v>
      </c>
      <c r="BY36" s="2">
        <f t="shared" si="17"/>
        <v>66.66</v>
      </c>
      <c r="CR36" s="5"/>
    </row>
    <row r="37" spans="1:109" s="2" customFormat="1" x14ac:dyDescent="0.2">
      <c r="A37" s="2">
        <v>36</v>
      </c>
      <c r="B37" s="2">
        <v>171</v>
      </c>
      <c r="C37" s="2">
        <v>99.2</v>
      </c>
      <c r="D37" s="2">
        <v>65</v>
      </c>
      <c r="E37" s="2">
        <v>2</v>
      </c>
      <c r="F37" s="5">
        <v>4</v>
      </c>
      <c r="G37" s="2">
        <v>1</v>
      </c>
      <c r="H37" s="2">
        <v>0</v>
      </c>
      <c r="I37" s="2">
        <v>4</v>
      </c>
      <c r="J37" s="2">
        <v>19</v>
      </c>
      <c r="K37" s="2">
        <v>9</v>
      </c>
      <c r="L37" s="2">
        <v>13.9</v>
      </c>
      <c r="M37" s="2">
        <v>22.1</v>
      </c>
      <c r="N37" s="2">
        <v>29.6</v>
      </c>
      <c r="O37" s="2">
        <v>11</v>
      </c>
      <c r="P37" s="2">
        <v>10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6</v>
      </c>
      <c r="X37" s="2">
        <v>2</v>
      </c>
      <c r="Y37" s="2">
        <v>2</v>
      </c>
      <c r="Z37" s="2">
        <v>2</v>
      </c>
      <c r="AA37" s="2">
        <v>2</v>
      </c>
      <c r="AB37" s="2">
        <v>2</v>
      </c>
      <c r="AC37" s="2">
        <v>2</v>
      </c>
      <c r="AD37" s="2">
        <v>12</v>
      </c>
      <c r="AE37" s="2">
        <f t="shared" si="11"/>
        <v>22</v>
      </c>
      <c r="AF37" s="2">
        <v>49</v>
      </c>
      <c r="AG37" s="2">
        <v>0</v>
      </c>
      <c r="AH37" s="2">
        <v>0</v>
      </c>
      <c r="AI37" s="2">
        <f t="shared" si="10"/>
        <v>0</v>
      </c>
      <c r="AJ37" s="2">
        <v>2</v>
      </c>
      <c r="AK37" s="2">
        <v>30</v>
      </c>
      <c r="AL37" s="2">
        <f t="shared" si="12"/>
        <v>240</v>
      </c>
      <c r="AM37" s="2">
        <v>5</v>
      </c>
      <c r="AN37" s="2">
        <v>20</v>
      </c>
      <c r="AO37" s="2">
        <f t="shared" si="13"/>
        <v>330</v>
      </c>
      <c r="AP37" s="2">
        <v>120</v>
      </c>
      <c r="AQ37" s="2">
        <f t="shared" si="14"/>
        <v>570</v>
      </c>
      <c r="AR37" s="2">
        <v>3</v>
      </c>
      <c r="AS37" s="2">
        <v>1</v>
      </c>
      <c r="AT37" s="2">
        <f>20*0.43</f>
        <v>8.6</v>
      </c>
      <c r="AU37" s="2">
        <v>1</v>
      </c>
      <c r="AV37" s="2">
        <v>1</v>
      </c>
      <c r="AW37" s="2">
        <f>21*0.11</f>
        <v>2.31</v>
      </c>
      <c r="AX37" s="2">
        <v>1</v>
      </c>
      <c r="AY37" s="2">
        <v>1</v>
      </c>
      <c r="AZ37" s="2">
        <f>23*0.11</f>
        <v>2.5299999999999998</v>
      </c>
      <c r="BA37" s="2">
        <v>0</v>
      </c>
      <c r="BB37" s="2">
        <v>1</v>
      </c>
      <c r="BC37" s="2">
        <v>0</v>
      </c>
      <c r="BD37" s="2">
        <v>0</v>
      </c>
      <c r="BE37" s="2">
        <v>1</v>
      </c>
      <c r="BF37" s="2">
        <v>0</v>
      </c>
      <c r="BG37" s="2">
        <f t="shared" si="15"/>
        <v>13.44</v>
      </c>
      <c r="BH37" s="2">
        <v>1</v>
      </c>
      <c r="BI37" s="2">
        <v>25</v>
      </c>
      <c r="BJ37" s="2">
        <v>1</v>
      </c>
      <c r="BK37" s="5">
        <v>25</v>
      </c>
      <c r="BL37" s="2">
        <v>2</v>
      </c>
      <c r="BM37" s="2">
        <v>0</v>
      </c>
      <c r="BN37" s="2">
        <v>2</v>
      </c>
      <c r="BO37" s="2">
        <v>0</v>
      </c>
      <c r="BP37" s="2">
        <v>2</v>
      </c>
      <c r="BQ37" s="2">
        <v>0</v>
      </c>
      <c r="BR37" s="2">
        <v>2</v>
      </c>
      <c r="BS37" s="2">
        <v>0</v>
      </c>
      <c r="BT37" s="2">
        <f t="shared" si="16"/>
        <v>50</v>
      </c>
      <c r="BU37" s="2">
        <v>2</v>
      </c>
      <c r="BV37" s="2">
        <v>0</v>
      </c>
      <c r="BW37" s="2">
        <v>0</v>
      </c>
      <c r="BX37" s="2">
        <v>0</v>
      </c>
      <c r="BY37" s="2">
        <f t="shared" si="17"/>
        <v>63.44</v>
      </c>
      <c r="BZ37" s="2">
        <v>3</v>
      </c>
      <c r="CA37" s="2">
        <v>1</v>
      </c>
      <c r="CB37" s="2">
        <f>20*0.43</f>
        <v>8.6</v>
      </c>
      <c r="CC37" s="2">
        <v>1</v>
      </c>
      <c r="CD37" s="2">
        <v>1</v>
      </c>
      <c r="CE37" s="2">
        <f>21*0.11</f>
        <v>2.31</v>
      </c>
      <c r="CF37" s="2">
        <v>1</v>
      </c>
      <c r="CG37" s="2">
        <v>1</v>
      </c>
      <c r="CH37" s="2">
        <f>23*0.11</f>
        <v>2.5299999999999998</v>
      </c>
      <c r="CI37" s="2">
        <v>0</v>
      </c>
      <c r="CJ37" s="2">
        <v>1</v>
      </c>
      <c r="CK37" s="2">
        <v>0</v>
      </c>
      <c r="CL37" s="2">
        <v>0</v>
      </c>
      <c r="CM37" s="2">
        <v>1</v>
      </c>
      <c r="CN37" s="2">
        <v>0</v>
      </c>
      <c r="CO37" s="2">
        <v>1</v>
      </c>
      <c r="CP37" s="2">
        <v>25</v>
      </c>
      <c r="CQ37" s="2">
        <v>1</v>
      </c>
      <c r="CR37" s="5">
        <v>25</v>
      </c>
      <c r="CS37" s="2">
        <v>2</v>
      </c>
      <c r="CT37" s="2">
        <v>0</v>
      </c>
      <c r="CU37" s="2">
        <v>2</v>
      </c>
      <c r="CV37" s="2">
        <v>0</v>
      </c>
      <c r="CW37" s="2">
        <v>2</v>
      </c>
      <c r="CX37" s="2">
        <v>0</v>
      </c>
      <c r="CY37" s="2">
        <v>2</v>
      </c>
      <c r="CZ37" s="2">
        <v>0</v>
      </c>
      <c r="DA37" s="2">
        <v>2</v>
      </c>
      <c r="DB37" s="2">
        <v>0</v>
      </c>
      <c r="DC37" s="2">
        <v>0</v>
      </c>
      <c r="DD37" s="2">
        <v>0</v>
      </c>
      <c r="DE37" s="2">
        <f>SUM(CB37,CE37,CH37,CK37,CN37,CP37,CR37,CT37,CV37,CX37,CZ37,DD37)</f>
        <v>63.44</v>
      </c>
    </row>
    <row r="38" spans="1:109" s="2" customFormat="1" x14ac:dyDescent="0.2">
      <c r="A38" s="2">
        <v>37</v>
      </c>
      <c r="B38" s="2">
        <v>157</v>
      </c>
      <c r="C38" s="2">
        <v>70</v>
      </c>
      <c r="D38" s="2">
        <v>65</v>
      </c>
      <c r="E38" s="2">
        <v>1</v>
      </c>
      <c r="F38" s="2">
        <v>1</v>
      </c>
      <c r="G38" s="2">
        <v>2</v>
      </c>
      <c r="H38" s="2">
        <v>0</v>
      </c>
      <c r="I38" s="2">
        <v>1</v>
      </c>
      <c r="J38" s="2">
        <v>24</v>
      </c>
      <c r="K38" s="2">
        <v>9.0399999999999991</v>
      </c>
      <c r="L38" s="2">
        <v>12.53</v>
      </c>
      <c r="M38" s="2">
        <v>29.4</v>
      </c>
      <c r="N38" s="2">
        <v>27.8</v>
      </c>
      <c r="O38" s="2">
        <v>9</v>
      </c>
      <c r="P38" s="2">
        <v>9.0399999999999991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f t="shared" ref="W38:W44" si="18">SUM(Q38:V38)</f>
        <v>6</v>
      </c>
      <c r="X38" s="2">
        <v>2</v>
      </c>
      <c r="Y38" s="2">
        <v>3</v>
      </c>
      <c r="Z38" s="2">
        <v>3</v>
      </c>
      <c r="AA38" s="2">
        <v>3</v>
      </c>
      <c r="AB38" s="2">
        <v>3</v>
      </c>
      <c r="AC38" s="2">
        <v>3</v>
      </c>
      <c r="AD38" s="2">
        <v>3</v>
      </c>
      <c r="AE38" s="2">
        <f t="shared" si="11"/>
        <v>18</v>
      </c>
      <c r="AF38" s="2">
        <v>56</v>
      </c>
      <c r="AG38" s="2">
        <v>0</v>
      </c>
      <c r="AH38" s="2">
        <v>0</v>
      </c>
      <c r="AI38" s="2">
        <f t="shared" si="10"/>
        <v>0</v>
      </c>
      <c r="AJ38" s="2">
        <v>4</v>
      </c>
      <c r="AK38" s="2">
        <v>50</v>
      </c>
      <c r="AL38" s="2">
        <f t="shared" si="12"/>
        <v>800</v>
      </c>
      <c r="AM38" s="2">
        <v>2</v>
      </c>
      <c r="AN38" s="2">
        <v>60</v>
      </c>
      <c r="AO38" s="2">
        <f t="shared" si="13"/>
        <v>396</v>
      </c>
      <c r="AP38" s="2">
        <v>60</v>
      </c>
      <c r="AQ38" s="2">
        <f t="shared" si="14"/>
        <v>1196</v>
      </c>
      <c r="AR38" s="2">
        <v>1</v>
      </c>
      <c r="AS38" s="2">
        <v>1</v>
      </c>
      <c r="AT38" s="2">
        <f>20*0.11</f>
        <v>2.2000000000000002</v>
      </c>
      <c r="AU38" s="2">
        <v>1</v>
      </c>
      <c r="AV38" s="2">
        <v>2</v>
      </c>
      <c r="AW38" s="2">
        <f>21*0.32</f>
        <v>6.72</v>
      </c>
      <c r="AX38" s="2">
        <v>2</v>
      </c>
      <c r="AY38" s="2">
        <v>1</v>
      </c>
      <c r="AZ38" s="2">
        <f>23*0.25</f>
        <v>5.75</v>
      </c>
      <c r="BA38" s="2">
        <v>0</v>
      </c>
      <c r="BB38" s="2">
        <v>1</v>
      </c>
      <c r="BC38" s="2">
        <v>0</v>
      </c>
      <c r="BD38" s="2">
        <v>0</v>
      </c>
      <c r="BE38" s="2">
        <v>1</v>
      </c>
      <c r="BF38" s="2">
        <v>0</v>
      </c>
      <c r="BG38" s="2">
        <f t="shared" si="15"/>
        <v>14.669999999999998</v>
      </c>
      <c r="BH38" s="2">
        <v>1</v>
      </c>
      <c r="BI38" s="2">
        <v>25</v>
      </c>
      <c r="BJ38" s="2">
        <v>1</v>
      </c>
      <c r="BK38" s="5">
        <v>25</v>
      </c>
      <c r="BL38" s="2">
        <v>2</v>
      </c>
      <c r="BM38" s="2">
        <v>0</v>
      </c>
      <c r="BN38" s="2">
        <v>2</v>
      </c>
      <c r="BO38" s="2">
        <v>0</v>
      </c>
      <c r="BP38" s="2">
        <v>2</v>
      </c>
      <c r="BQ38" s="2">
        <v>0</v>
      </c>
      <c r="BR38" s="2">
        <v>2</v>
      </c>
      <c r="BS38" s="2">
        <v>0</v>
      </c>
      <c r="BT38" s="2">
        <f t="shared" si="16"/>
        <v>50</v>
      </c>
      <c r="BU38" s="2">
        <v>2</v>
      </c>
      <c r="BV38" s="2">
        <v>0</v>
      </c>
      <c r="BW38" s="2">
        <v>0</v>
      </c>
      <c r="BX38" s="2">
        <v>0</v>
      </c>
      <c r="BY38" s="2">
        <f t="shared" si="17"/>
        <v>64.67</v>
      </c>
      <c r="BZ38" s="2">
        <v>1</v>
      </c>
      <c r="CA38" s="2">
        <v>1</v>
      </c>
      <c r="CB38" s="2">
        <f>20*0.11</f>
        <v>2.2000000000000002</v>
      </c>
      <c r="CC38" s="2">
        <v>1</v>
      </c>
      <c r="CD38" s="2">
        <v>2</v>
      </c>
      <c r="CE38" s="2">
        <f>21*0.32</f>
        <v>6.72</v>
      </c>
      <c r="CF38" s="2">
        <v>2</v>
      </c>
      <c r="CG38" s="2">
        <v>1</v>
      </c>
      <c r="CH38" s="2">
        <f>23*0.25</f>
        <v>5.75</v>
      </c>
      <c r="CI38" s="2">
        <v>0</v>
      </c>
      <c r="CJ38" s="2">
        <v>1</v>
      </c>
      <c r="CK38" s="2">
        <v>0</v>
      </c>
      <c r="CL38" s="2">
        <v>0</v>
      </c>
      <c r="CM38" s="2">
        <v>1</v>
      </c>
      <c r="CN38" s="2">
        <v>0</v>
      </c>
      <c r="CO38" s="2">
        <v>1</v>
      </c>
      <c r="CP38" s="2">
        <v>25</v>
      </c>
      <c r="CQ38" s="2">
        <v>1</v>
      </c>
      <c r="CR38" s="5">
        <v>25</v>
      </c>
      <c r="CS38" s="2">
        <v>2</v>
      </c>
      <c r="CT38" s="2">
        <v>0</v>
      </c>
      <c r="CU38" s="2">
        <v>2</v>
      </c>
      <c r="CV38" s="2">
        <v>0</v>
      </c>
      <c r="CW38" s="2">
        <v>2</v>
      </c>
      <c r="CX38" s="2">
        <v>0</v>
      </c>
      <c r="CY38" s="2">
        <v>2</v>
      </c>
      <c r="CZ38" s="2">
        <v>0</v>
      </c>
      <c r="DA38" s="2">
        <v>2</v>
      </c>
      <c r="DB38" s="2">
        <v>0</v>
      </c>
      <c r="DC38" s="2">
        <v>0</v>
      </c>
      <c r="DD38" s="2">
        <v>0</v>
      </c>
      <c r="DE38" s="2">
        <f>SUM(CB38,CE38,CH38,CK38,CN38,CP38,CR38,CT38,CV38,CX38,CZ38,DD38)</f>
        <v>64.67</v>
      </c>
    </row>
    <row r="39" spans="1:109" s="2" customFormat="1" x14ac:dyDescent="0.2">
      <c r="A39" s="2">
        <v>38</v>
      </c>
      <c r="B39" s="2">
        <v>154</v>
      </c>
      <c r="C39" s="2">
        <v>52</v>
      </c>
      <c r="D39" s="2">
        <v>73</v>
      </c>
      <c r="E39" s="2">
        <v>1</v>
      </c>
      <c r="F39" s="2">
        <v>1</v>
      </c>
      <c r="G39" s="2">
        <v>2</v>
      </c>
      <c r="H39" s="2">
        <v>0</v>
      </c>
      <c r="I39" s="2">
        <v>0</v>
      </c>
      <c r="J39" s="2">
        <v>27</v>
      </c>
      <c r="K39" s="2">
        <v>9.1</v>
      </c>
      <c r="L39" s="2">
        <v>9.44</v>
      </c>
      <c r="M39" s="2">
        <v>21.7</v>
      </c>
      <c r="N39" s="2">
        <v>20.3</v>
      </c>
      <c r="O39" s="2">
        <v>12</v>
      </c>
      <c r="P39" s="2">
        <v>10.5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f t="shared" si="18"/>
        <v>6</v>
      </c>
      <c r="X39" s="2">
        <v>2</v>
      </c>
      <c r="Y39" s="2">
        <v>3</v>
      </c>
      <c r="Z39" s="2">
        <v>3</v>
      </c>
      <c r="AA39" s="2">
        <v>3</v>
      </c>
      <c r="AB39" s="2">
        <v>3</v>
      </c>
      <c r="AC39" s="2">
        <v>3</v>
      </c>
      <c r="AD39" s="2">
        <v>3</v>
      </c>
      <c r="AE39" s="2">
        <f t="shared" si="11"/>
        <v>18</v>
      </c>
      <c r="AF39" s="2">
        <v>56</v>
      </c>
      <c r="AG39" s="2">
        <v>5</v>
      </c>
      <c r="AH39" s="2">
        <v>120</v>
      </c>
      <c r="AI39" s="2">
        <f t="shared" si="10"/>
        <v>4800</v>
      </c>
      <c r="AJ39" s="2">
        <v>7</v>
      </c>
      <c r="AK39" s="2">
        <v>60</v>
      </c>
      <c r="AL39" s="2">
        <f t="shared" si="12"/>
        <v>1680</v>
      </c>
      <c r="AM39" s="2">
        <v>5</v>
      </c>
      <c r="AN39" s="2">
        <v>30</v>
      </c>
      <c r="AO39" s="2">
        <f t="shared" si="13"/>
        <v>495</v>
      </c>
      <c r="AP39" s="2">
        <v>180</v>
      </c>
      <c r="AQ39" s="2">
        <f t="shared" si="14"/>
        <v>6975</v>
      </c>
      <c r="AR39" s="2">
        <v>3</v>
      </c>
      <c r="AS39" s="2">
        <v>1</v>
      </c>
      <c r="AT39" s="2">
        <f>20*0.43</f>
        <v>8.6</v>
      </c>
      <c r="AU39" s="2">
        <v>2</v>
      </c>
      <c r="AV39" s="2">
        <v>3</v>
      </c>
      <c r="AW39" s="2">
        <f>21*1.5</f>
        <v>31.5</v>
      </c>
      <c r="AX39" s="2">
        <v>3</v>
      </c>
      <c r="AY39" s="2">
        <v>2</v>
      </c>
      <c r="AZ39" s="2">
        <f>23*1.29</f>
        <v>29.67</v>
      </c>
      <c r="BA39" s="2">
        <v>3</v>
      </c>
      <c r="BB39" s="2">
        <v>2</v>
      </c>
      <c r="BC39" s="2">
        <f>23*1.29</f>
        <v>29.67</v>
      </c>
      <c r="BD39" s="2">
        <v>0</v>
      </c>
      <c r="BE39" s="2">
        <v>1</v>
      </c>
      <c r="BF39" s="2">
        <v>0</v>
      </c>
      <c r="BG39" s="2">
        <f t="shared" si="15"/>
        <v>99.44</v>
      </c>
      <c r="BH39" s="2">
        <v>1</v>
      </c>
      <c r="BI39" s="2">
        <v>25</v>
      </c>
      <c r="BJ39" s="2">
        <v>1</v>
      </c>
      <c r="BK39" s="5">
        <v>25</v>
      </c>
      <c r="BL39" s="2">
        <v>2</v>
      </c>
      <c r="BM39" s="2">
        <v>0</v>
      </c>
      <c r="BN39" s="2">
        <v>2</v>
      </c>
      <c r="BO39" s="2">
        <v>0</v>
      </c>
      <c r="BP39" s="2">
        <v>2</v>
      </c>
      <c r="BQ39" s="2">
        <v>0</v>
      </c>
      <c r="BR39" s="2">
        <v>2</v>
      </c>
      <c r="BS39" s="2">
        <v>0</v>
      </c>
      <c r="BT39" s="2">
        <f t="shared" si="16"/>
        <v>50</v>
      </c>
      <c r="BU39" s="2">
        <v>2</v>
      </c>
      <c r="BV39" s="2">
        <v>0</v>
      </c>
      <c r="BW39" s="2">
        <v>0</v>
      </c>
      <c r="BX39" s="2">
        <v>0</v>
      </c>
      <c r="BY39" s="2">
        <f t="shared" si="17"/>
        <v>149.44</v>
      </c>
      <c r="CR39" s="5"/>
    </row>
    <row r="40" spans="1:109" s="2" customFormat="1" x14ac:dyDescent="0.2">
      <c r="A40" s="2">
        <v>39</v>
      </c>
      <c r="B40" s="2">
        <v>163</v>
      </c>
      <c r="C40" s="2">
        <v>78</v>
      </c>
      <c r="D40" s="2">
        <v>73</v>
      </c>
      <c r="E40" s="2">
        <v>1</v>
      </c>
      <c r="F40" s="2">
        <v>2</v>
      </c>
      <c r="G40" s="2">
        <v>1</v>
      </c>
      <c r="H40" s="2">
        <v>0</v>
      </c>
      <c r="I40" s="2">
        <v>3</v>
      </c>
      <c r="J40" s="2">
        <v>24</v>
      </c>
      <c r="K40" s="2">
        <v>9.5</v>
      </c>
      <c r="L40" s="2">
        <v>11.5</v>
      </c>
      <c r="M40" s="2">
        <v>24.9</v>
      </c>
      <c r="N40" s="2">
        <v>24.4</v>
      </c>
      <c r="O40" s="2">
        <v>15</v>
      </c>
      <c r="P40" s="2">
        <v>6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f t="shared" si="18"/>
        <v>6</v>
      </c>
      <c r="X40" s="2">
        <v>2</v>
      </c>
      <c r="Y40" s="2">
        <v>3</v>
      </c>
      <c r="Z40" s="2">
        <v>3</v>
      </c>
      <c r="AA40" s="2">
        <v>3</v>
      </c>
      <c r="AB40" s="2">
        <v>3</v>
      </c>
      <c r="AC40" s="2">
        <v>3</v>
      </c>
      <c r="AD40" s="2">
        <v>3</v>
      </c>
      <c r="AE40" s="2">
        <f t="shared" si="11"/>
        <v>18</v>
      </c>
      <c r="AF40" s="2">
        <v>55</v>
      </c>
      <c r="AG40" s="2">
        <v>0</v>
      </c>
      <c r="AH40" s="2">
        <v>0</v>
      </c>
      <c r="AI40" s="2">
        <f t="shared" si="10"/>
        <v>0</v>
      </c>
      <c r="AJ40" s="2">
        <v>5</v>
      </c>
      <c r="AK40" s="2">
        <v>50</v>
      </c>
      <c r="AL40" s="2">
        <f t="shared" si="12"/>
        <v>1000</v>
      </c>
      <c r="AM40" s="2">
        <v>7</v>
      </c>
      <c r="AN40" s="2">
        <v>120</v>
      </c>
      <c r="AO40" s="2">
        <f t="shared" si="13"/>
        <v>2772</v>
      </c>
      <c r="AP40" s="2">
        <v>300</v>
      </c>
      <c r="AQ40" s="2">
        <f t="shared" si="14"/>
        <v>3772</v>
      </c>
      <c r="AR40" s="2">
        <v>3</v>
      </c>
      <c r="AS40" s="2">
        <v>2</v>
      </c>
      <c r="AT40" s="2">
        <f>20*1.29</f>
        <v>25.8</v>
      </c>
      <c r="AU40" s="2">
        <v>0</v>
      </c>
      <c r="AV40" s="2">
        <v>0</v>
      </c>
      <c r="AW40" s="2">
        <v>0</v>
      </c>
      <c r="AX40" s="2">
        <v>3</v>
      </c>
      <c r="AY40" s="2">
        <v>1</v>
      </c>
      <c r="AZ40" s="2">
        <f>23*0.43</f>
        <v>9.89</v>
      </c>
      <c r="BA40" s="2">
        <v>0</v>
      </c>
      <c r="BB40" s="2">
        <v>1</v>
      </c>
      <c r="BC40" s="2">
        <v>0</v>
      </c>
      <c r="BD40" s="2">
        <v>0</v>
      </c>
      <c r="BE40" s="2">
        <v>1</v>
      </c>
      <c r="BF40" s="2">
        <v>0</v>
      </c>
      <c r="BG40" s="2">
        <f t="shared" si="15"/>
        <v>35.69</v>
      </c>
      <c r="BH40" s="2">
        <v>1</v>
      </c>
      <c r="BI40" s="2">
        <v>25</v>
      </c>
      <c r="BJ40" s="2">
        <v>2</v>
      </c>
      <c r="BK40" s="2">
        <v>0</v>
      </c>
      <c r="BL40" s="2">
        <v>2</v>
      </c>
      <c r="BM40" s="2">
        <v>0</v>
      </c>
      <c r="BN40" s="2">
        <v>2</v>
      </c>
      <c r="BO40" s="2">
        <v>0</v>
      </c>
      <c r="BP40" s="2">
        <v>2</v>
      </c>
      <c r="BQ40" s="2">
        <v>0</v>
      </c>
      <c r="BR40" s="2">
        <v>2</v>
      </c>
      <c r="BS40" s="2">
        <v>0</v>
      </c>
      <c r="BT40" s="2">
        <f t="shared" si="16"/>
        <v>25</v>
      </c>
      <c r="BU40" s="2">
        <v>2</v>
      </c>
      <c r="BV40" s="2">
        <v>0</v>
      </c>
      <c r="BW40" s="2">
        <v>0</v>
      </c>
      <c r="BX40" s="2">
        <v>0</v>
      </c>
      <c r="BY40" s="2">
        <f t="shared" si="17"/>
        <v>60.69</v>
      </c>
      <c r="BZ40" s="2">
        <v>3</v>
      </c>
      <c r="CA40" s="2">
        <v>2</v>
      </c>
      <c r="CB40" s="2">
        <f>20*1.29</f>
        <v>25.8</v>
      </c>
      <c r="CC40" s="2">
        <v>1</v>
      </c>
      <c r="CD40" s="2">
        <v>1</v>
      </c>
      <c r="CE40" s="2">
        <f>21*0.11</f>
        <v>2.31</v>
      </c>
      <c r="CF40" s="2">
        <v>3</v>
      </c>
      <c r="CG40" s="2">
        <v>1</v>
      </c>
      <c r="CH40" s="2">
        <f>23*0.43</f>
        <v>9.89</v>
      </c>
      <c r="CI40" s="2">
        <v>0</v>
      </c>
      <c r="CJ40" s="2">
        <v>1</v>
      </c>
      <c r="CK40" s="2">
        <v>0</v>
      </c>
      <c r="CL40" s="2">
        <v>0</v>
      </c>
      <c r="CM40" s="2">
        <v>1</v>
      </c>
      <c r="CN40" s="2">
        <v>0</v>
      </c>
      <c r="CO40" s="2">
        <v>1</v>
      </c>
      <c r="CP40" s="2">
        <v>25</v>
      </c>
      <c r="CQ40" s="2">
        <v>2</v>
      </c>
      <c r="CR40" s="2">
        <v>0</v>
      </c>
      <c r="CS40" s="2">
        <v>2</v>
      </c>
      <c r="CT40" s="2">
        <v>0</v>
      </c>
      <c r="CU40" s="2">
        <v>2</v>
      </c>
      <c r="CV40" s="2">
        <v>0</v>
      </c>
      <c r="CW40" s="2">
        <v>2</v>
      </c>
      <c r="CX40" s="2">
        <v>0</v>
      </c>
      <c r="CY40" s="2">
        <v>2</v>
      </c>
      <c r="CZ40" s="2">
        <v>0</v>
      </c>
      <c r="DA40" s="2">
        <v>2</v>
      </c>
      <c r="DB40" s="2">
        <v>0</v>
      </c>
      <c r="DC40" s="2">
        <v>0</v>
      </c>
      <c r="DD40" s="2">
        <v>0</v>
      </c>
      <c r="DE40" s="2">
        <f>SUM(CB40,CE40,CH40,CK40,CN40,CP40,CR40,CT40,CV40,CX40,CZ40,DD40)</f>
        <v>63</v>
      </c>
    </row>
    <row r="41" spans="1:109" s="2" customFormat="1" x14ac:dyDescent="0.2">
      <c r="A41" s="2">
        <v>40</v>
      </c>
      <c r="B41" s="2">
        <v>159</v>
      </c>
      <c r="C41" s="2">
        <v>84</v>
      </c>
      <c r="D41" s="2">
        <v>66</v>
      </c>
      <c r="E41" s="2">
        <v>1</v>
      </c>
      <c r="F41" s="2">
        <v>1</v>
      </c>
      <c r="G41" s="2">
        <v>3</v>
      </c>
      <c r="H41" s="2">
        <v>0</v>
      </c>
      <c r="I41" s="2">
        <v>0</v>
      </c>
      <c r="J41" s="2">
        <v>29</v>
      </c>
      <c r="K41" s="2">
        <v>9.51</v>
      </c>
      <c r="L41" s="2">
        <v>9.68</v>
      </c>
      <c r="M41" s="2">
        <v>28.9</v>
      </c>
      <c r="N41" s="2">
        <v>19.399999999999999</v>
      </c>
      <c r="O41" s="2">
        <v>12</v>
      </c>
      <c r="P41" s="2">
        <v>9.75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f t="shared" si="18"/>
        <v>6</v>
      </c>
      <c r="X41" s="2">
        <v>2</v>
      </c>
      <c r="Y41" s="2">
        <v>3</v>
      </c>
      <c r="Z41" s="2">
        <v>3</v>
      </c>
      <c r="AA41" s="2">
        <v>3</v>
      </c>
      <c r="AB41" s="2">
        <v>3</v>
      </c>
      <c r="AC41" s="2">
        <v>3</v>
      </c>
      <c r="AD41" s="2">
        <v>3</v>
      </c>
      <c r="AE41" s="2">
        <f t="shared" si="11"/>
        <v>18</v>
      </c>
      <c r="AF41" s="2">
        <v>56</v>
      </c>
      <c r="AG41" s="2">
        <v>0</v>
      </c>
      <c r="AH41" s="2">
        <v>0</v>
      </c>
      <c r="AI41" s="2">
        <f t="shared" si="10"/>
        <v>0</v>
      </c>
      <c r="AJ41" s="2">
        <v>3</v>
      </c>
      <c r="AK41" s="2">
        <v>60</v>
      </c>
      <c r="AL41" s="2">
        <f t="shared" si="12"/>
        <v>720</v>
      </c>
      <c r="AM41" s="2">
        <v>7</v>
      </c>
      <c r="AN41" s="2">
        <v>30</v>
      </c>
      <c r="AO41" s="2">
        <f t="shared" si="13"/>
        <v>693</v>
      </c>
      <c r="AP41" s="2">
        <v>90</v>
      </c>
      <c r="AQ41" s="2">
        <f t="shared" si="14"/>
        <v>1413</v>
      </c>
      <c r="AR41" s="2">
        <v>3</v>
      </c>
      <c r="AS41" s="2">
        <v>1</v>
      </c>
      <c r="AT41" s="2">
        <f>20*0.43</f>
        <v>8.6</v>
      </c>
      <c r="AU41" s="2">
        <v>3</v>
      </c>
      <c r="AV41" s="2">
        <v>2</v>
      </c>
      <c r="AW41" s="2">
        <f>21*1.29</f>
        <v>27.09</v>
      </c>
      <c r="AX41" s="2">
        <v>2</v>
      </c>
      <c r="AY41" s="2">
        <v>1</v>
      </c>
      <c r="AZ41" s="2">
        <f>23*0.25</f>
        <v>5.75</v>
      </c>
      <c r="BA41" s="2">
        <v>0</v>
      </c>
      <c r="BB41" s="2">
        <v>1</v>
      </c>
      <c r="BC41" s="2">
        <v>0</v>
      </c>
      <c r="BD41" s="2">
        <v>3</v>
      </c>
      <c r="BE41" s="2">
        <v>1</v>
      </c>
      <c r="BF41" s="2">
        <f>30*0.43</f>
        <v>12.9</v>
      </c>
      <c r="BG41" s="2">
        <f t="shared" si="15"/>
        <v>54.339999999999996</v>
      </c>
      <c r="BH41" s="2">
        <v>1</v>
      </c>
      <c r="BI41" s="2">
        <v>25</v>
      </c>
      <c r="BJ41" s="2">
        <v>1</v>
      </c>
      <c r="BK41" s="5">
        <v>25</v>
      </c>
      <c r="BL41" s="2">
        <v>2</v>
      </c>
      <c r="BM41" s="2">
        <v>0</v>
      </c>
      <c r="BN41" s="2">
        <v>2</v>
      </c>
      <c r="BO41" s="2">
        <v>0</v>
      </c>
      <c r="BP41" s="2">
        <v>2</v>
      </c>
      <c r="BQ41" s="2">
        <v>0</v>
      </c>
      <c r="BR41" s="2">
        <v>1</v>
      </c>
      <c r="BS41" s="2">
        <v>35</v>
      </c>
      <c r="BT41" s="2">
        <f t="shared" si="16"/>
        <v>85</v>
      </c>
      <c r="BU41" s="2">
        <v>2</v>
      </c>
      <c r="BV41" s="2">
        <v>0</v>
      </c>
      <c r="BW41" s="2">
        <v>0</v>
      </c>
      <c r="BX41" s="2">
        <v>0</v>
      </c>
      <c r="BY41" s="2">
        <f t="shared" si="17"/>
        <v>139.34</v>
      </c>
      <c r="CR41" s="5"/>
    </row>
    <row r="42" spans="1:109" s="2" customFormat="1" x14ac:dyDescent="0.2">
      <c r="A42" s="2">
        <v>41</v>
      </c>
      <c r="B42" s="2">
        <v>170</v>
      </c>
      <c r="C42" s="2">
        <v>87</v>
      </c>
      <c r="D42" s="2">
        <v>71</v>
      </c>
      <c r="E42" s="2">
        <v>0</v>
      </c>
      <c r="F42" s="2">
        <v>1</v>
      </c>
      <c r="G42" s="2">
        <v>3</v>
      </c>
      <c r="H42" s="2">
        <v>0</v>
      </c>
      <c r="I42" s="2">
        <v>1</v>
      </c>
      <c r="J42" s="2">
        <v>25</v>
      </c>
      <c r="K42" s="2">
        <v>9.58</v>
      </c>
      <c r="L42" s="2">
        <v>11.57</v>
      </c>
      <c r="M42" s="2">
        <v>34.799999999999997</v>
      </c>
      <c r="N42" s="2">
        <v>33.799999999999997</v>
      </c>
      <c r="O42" s="2">
        <v>11</v>
      </c>
      <c r="P42" s="2">
        <v>12.05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f t="shared" si="18"/>
        <v>6</v>
      </c>
      <c r="X42" s="2">
        <v>2</v>
      </c>
      <c r="Y42" s="2">
        <v>3</v>
      </c>
      <c r="Z42" s="2">
        <v>3</v>
      </c>
      <c r="AA42" s="2">
        <v>3</v>
      </c>
      <c r="AB42" s="2">
        <v>3</v>
      </c>
      <c r="AC42" s="2">
        <v>3</v>
      </c>
      <c r="AD42" s="2">
        <v>3</v>
      </c>
      <c r="AE42" s="2">
        <f t="shared" si="11"/>
        <v>18</v>
      </c>
      <c r="AF42" s="2">
        <v>55</v>
      </c>
      <c r="AG42" s="2">
        <v>0</v>
      </c>
      <c r="AH42" s="2">
        <v>0</v>
      </c>
      <c r="AI42" s="2">
        <f t="shared" si="10"/>
        <v>0</v>
      </c>
      <c r="AJ42" s="2">
        <v>1</v>
      </c>
      <c r="AK42" s="2">
        <v>240</v>
      </c>
      <c r="AL42" s="2">
        <f t="shared" si="12"/>
        <v>960</v>
      </c>
      <c r="AM42" s="2">
        <v>7</v>
      </c>
      <c r="AN42" s="2">
        <v>180</v>
      </c>
      <c r="AO42" s="2">
        <f t="shared" si="13"/>
        <v>4158</v>
      </c>
      <c r="AP42" s="2">
        <v>240</v>
      </c>
      <c r="AQ42" s="2">
        <f t="shared" si="14"/>
        <v>5118</v>
      </c>
      <c r="AR42" s="2">
        <v>3</v>
      </c>
      <c r="AS42" s="2">
        <v>3</v>
      </c>
      <c r="AT42" s="2">
        <f>20*2.57</f>
        <v>51.4</v>
      </c>
      <c r="AU42" s="2">
        <v>1</v>
      </c>
      <c r="AV42" s="2">
        <v>1</v>
      </c>
      <c r="AW42" s="2">
        <f>21*0.11</f>
        <v>2.31</v>
      </c>
      <c r="AX42" s="2">
        <v>1</v>
      </c>
      <c r="AY42" s="2">
        <v>3</v>
      </c>
      <c r="AZ42" s="2">
        <f>23*0.64</f>
        <v>14.72</v>
      </c>
      <c r="BA42" s="2">
        <v>1</v>
      </c>
      <c r="BB42" s="2">
        <v>1</v>
      </c>
      <c r="BC42" s="2">
        <f>23*0.11</f>
        <v>2.5299999999999998</v>
      </c>
      <c r="BD42" s="2">
        <v>0</v>
      </c>
      <c r="BE42" s="2">
        <v>1</v>
      </c>
      <c r="BF42" s="2">
        <v>0</v>
      </c>
      <c r="BG42" s="2">
        <f t="shared" si="15"/>
        <v>70.959999999999994</v>
      </c>
      <c r="BH42" s="2">
        <v>1</v>
      </c>
      <c r="BI42" s="2">
        <v>25</v>
      </c>
      <c r="BJ42" s="2">
        <v>2</v>
      </c>
      <c r="BK42" s="2">
        <v>0</v>
      </c>
      <c r="BL42" s="2">
        <v>2</v>
      </c>
      <c r="BM42" s="2">
        <v>0</v>
      </c>
      <c r="BN42" s="2">
        <v>2</v>
      </c>
      <c r="BO42" s="2">
        <v>0</v>
      </c>
      <c r="BP42" s="2">
        <v>2</v>
      </c>
      <c r="BQ42" s="2">
        <v>0</v>
      </c>
      <c r="BR42" s="2">
        <v>2</v>
      </c>
      <c r="BS42" s="2">
        <v>0</v>
      </c>
      <c r="BT42" s="2">
        <f t="shared" si="16"/>
        <v>25</v>
      </c>
      <c r="BU42" s="2">
        <v>2</v>
      </c>
      <c r="BV42" s="2">
        <v>0</v>
      </c>
      <c r="BW42" s="2">
        <v>0</v>
      </c>
      <c r="BX42" s="2">
        <v>0</v>
      </c>
      <c r="BY42" s="2">
        <f t="shared" si="17"/>
        <v>95.960000000000008</v>
      </c>
    </row>
    <row r="43" spans="1:109" s="2" customFormat="1" x14ac:dyDescent="0.2">
      <c r="A43" s="2">
        <v>42</v>
      </c>
      <c r="B43" s="2">
        <v>165</v>
      </c>
      <c r="C43" s="2">
        <v>72</v>
      </c>
      <c r="D43" s="2">
        <v>79</v>
      </c>
      <c r="E43" s="2">
        <v>1</v>
      </c>
      <c r="F43" s="2">
        <v>2</v>
      </c>
      <c r="G43" s="2">
        <v>2</v>
      </c>
      <c r="H43" s="2">
        <v>0</v>
      </c>
      <c r="I43" s="2">
        <v>3</v>
      </c>
      <c r="J43" s="2">
        <v>24</v>
      </c>
      <c r="K43" s="2">
        <v>9.6</v>
      </c>
      <c r="L43" s="2">
        <v>15.1</v>
      </c>
      <c r="M43" s="2">
        <v>26.7</v>
      </c>
      <c r="N43" s="2">
        <v>25.6</v>
      </c>
      <c r="O43" s="2">
        <v>13</v>
      </c>
      <c r="P43" s="2">
        <v>9.6999999999999993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f t="shared" si="18"/>
        <v>6</v>
      </c>
      <c r="X43" s="2">
        <v>2</v>
      </c>
      <c r="Y43" s="2">
        <v>3</v>
      </c>
      <c r="Z43" s="2">
        <v>3</v>
      </c>
      <c r="AA43" s="2">
        <v>3</v>
      </c>
      <c r="AB43" s="2">
        <v>3</v>
      </c>
      <c r="AC43" s="2">
        <v>3</v>
      </c>
      <c r="AD43" s="2">
        <v>3</v>
      </c>
      <c r="AE43" s="2">
        <f t="shared" si="11"/>
        <v>18</v>
      </c>
      <c r="AF43" s="2">
        <v>56</v>
      </c>
      <c r="AG43" s="2">
        <v>0</v>
      </c>
      <c r="AH43" s="2">
        <v>0</v>
      </c>
      <c r="AI43" s="2">
        <f t="shared" si="10"/>
        <v>0</v>
      </c>
      <c r="AJ43" s="2">
        <v>0</v>
      </c>
      <c r="AK43" s="2">
        <v>0</v>
      </c>
      <c r="AL43" s="2">
        <f t="shared" si="12"/>
        <v>0</v>
      </c>
      <c r="AM43" s="2">
        <v>7</v>
      </c>
      <c r="AN43" s="2">
        <v>120</v>
      </c>
      <c r="AO43" s="2">
        <f t="shared" si="13"/>
        <v>2772</v>
      </c>
      <c r="AP43" s="2">
        <v>300</v>
      </c>
      <c r="AQ43" s="2">
        <f t="shared" si="14"/>
        <v>2772</v>
      </c>
      <c r="AR43" s="2">
        <v>3</v>
      </c>
      <c r="AS43" s="2">
        <v>2</v>
      </c>
      <c r="AT43" s="2">
        <f>20*1.29</f>
        <v>25.8</v>
      </c>
      <c r="AU43" s="2">
        <v>1</v>
      </c>
      <c r="AV43" s="2">
        <v>2</v>
      </c>
      <c r="AW43" s="2">
        <f>21*0.32</f>
        <v>6.72</v>
      </c>
      <c r="AX43" s="2">
        <v>0</v>
      </c>
      <c r="AY43" s="2">
        <v>1</v>
      </c>
      <c r="AZ43" s="2">
        <v>0</v>
      </c>
      <c r="BA43" s="2">
        <v>0</v>
      </c>
      <c r="BB43" s="2">
        <v>1</v>
      </c>
      <c r="BC43" s="2">
        <v>0</v>
      </c>
      <c r="BD43" s="2">
        <v>0</v>
      </c>
      <c r="BE43" s="2">
        <v>1</v>
      </c>
      <c r="BF43" s="2">
        <v>0</v>
      </c>
      <c r="BG43" s="2">
        <f t="shared" si="15"/>
        <v>32.520000000000003</v>
      </c>
      <c r="BH43" s="2">
        <v>1</v>
      </c>
      <c r="BI43" s="2">
        <v>25</v>
      </c>
      <c r="BJ43" s="2">
        <v>1</v>
      </c>
      <c r="BK43" s="5">
        <v>25</v>
      </c>
      <c r="BL43" s="2">
        <v>2</v>
      </c>
      <c r="BM43" s="2">
        <v>0</v>
      </c>
      <c r="BN43" s="2">
        <v>2</v>
      </c>
      <c r="BO43" s="2">
        <v>0</v>
      </c>
      <c r="BP43" s="2">
        <v>2</v>
      </c>
      <c r="BQ43" s="2">
        <v>0</v>
      </c>
      <c r="BR43" s="2">
        <v>2</v>
      </c>
      <c r="BS43" s="2">
        <v>0</v>
      </c>
      <c r="BT43" s="2">
        <f t="shared" si="16"/>
        <v>50</v>
      </c>
      <c r="BU43" s="2">
        <v>2</v>
      </c>
      <c r="BV43" s="2">
        <v>0</v>
      </c>
      <c r="BW43" s="2">
        <v>0</v>
      </c>
      <c r="BX43" s="2">
        <v>0</v>
      </c>
      <c r="BY43" s="2">
        <f t="shared" si="17"/>
        <v>82.52000000000001</v>
      </c>
      <c r="BZ43" s="2">
        <v>3</v>
      </c>
      <c r="CA43" s="2">
        <v>2</v>
      </c>
      <c r="CB43" s="2">
        <f>20*1.29</f>
        <v>25.8</v>
      </c>
      <c r="CC43" s="2">
        <v>1</v>
      </c>
      <c r="CD43" s="2">
        <v>2</v>
      </c>
      <c r="CE43" s="2">
        <f>21*0.32</f>
        <v>6.72</v>
      </c>
      <c r="CF43" s="2">
        <v>0</v>
      </c>
      <c r="CG43" s="2">
        <v>1</v>
      </c>
      <c r="CH43" s="2">
        <v>0</v>
      </c>
      <c r="CI43" s="2">
        <v>0</v>
      </c>
      <c r="CJ43" s="2">
        <v>1</v>
      </c>
      <c r="CK43" s="2">
        <v>0</v>
      </c>
      <c r="CL43" s="2">
        <v>0</v>
      </c>
      <c r="CM43" s="2">
        <v>1</v>
      </c>
      <c r="CN43" s="2">
        <v>0</v>
      </c>
      <c r="CO43" s="2">
        <v>1</v>
      </c>
      <c r="CP43" s="2">
        <v>25</v>
      </c>
      <c r="CQ43" s="2">
        <v>1</v>
      </c>
      <c r="CR43" s="5">
        <v>25</v>
      </c>
      <c r="CS43" s="2">
        <v>2</v>
      </c>
      <c r="CT43" s="2">
        <v>0</v>
      </c>
      <c r="CU43" s="2">
        <v>2</v>
      </c>
      <c r="CV43" s="2">
        <v>0</v>
      </c>
      <c r="CW43" s="2">
        <v>2</v>
      </c>
      <c r="CX43" s="2">
        <v>0</v>
      </c>
      <c r="CY43" s="2">
        <v>2</v>
      </c>
      <c r="CZ43" s="2">
        <v>0</v>
      </c>
      <c r="DA43" s="2">
        <v>2</v>
      </c>
      <c r="DB43" s="2">
        <v>0</v>
      </c>
      <c r="DC43" s="2">
        <v>0</v>
      </c>
      <c r="DD43" s="2">
        <v>0</v>
      </c>
      <c r="DE43" s="2">
        <f>SUM(CB43,CE43,CH43,CK43,CN43,CP43,CR43,CT43,CV43,CX43,CZ43,DD43)</f>
        <v>82.52000000000001</v>
      </c>
    </row>
    <row r="44" spans="1:109" s="2" customFormat="1" x14ac:dyDescent="0.2">
      <c r="A44" s="2">
        <v>43</v>
      </c>
      <c r="B44" s="2">
        <v>167</v>
      </c>
      <c r="C44" s="2">
        <v>94</v>
      </c>
      <c r="D44" s="2">
        <v>81</v>
      </c>
      <c r="E44" s="2">
        <v>0</v>
      </c>
      <c r="F44" s="2">
        <v>2</v>
      </c>
      <c r="G44" s="2">
        <v>3</v>
      </c>
      <c r="H44" s="2">
        <v>0</v>
      </c>
      <c r="I44" s="2">
        <v>2</v>
      </c>
      <c r="J44" s="2">
        <v>23</v>
      </c>
      <c r="K44" s="2">
        <v>9.66</v>
      </c>
      <c r="L44" s="2">
        <v>9.2799999999999994</v>
      </c>
      <c r="M44" s="2">
        <v>27.5</v>
      </c>
      <c r="N44" s="2">
        <v>24</v>
      </c>
      <c r="O44" s="2">
        <v>14</v>
      </c>
      <c r="P44" s="2">
        <v>8.01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f t="shared" si="18"/>
        <v>6</v>
      </c>
      <c r="X44" s="2">
        <v>2</v>
      </c>
      <c r="Y44" s="2">
        <v>3</v>
      </c>
      <c r="Z44" s="2">
        <v>3</v>
      </c>
      <c r="AA44" s="2">
        <v>3</v>
      </c>
      <c r="AB44" s="2">
        <v>3</v>
      </c>
      <c r="AC44" s="2">
        <v>3</v>
      </c>
      <c r="AD44" s="2">
        <v>3</v>
      </c>
      <c r="AE44" s="2">
        <f t="shared" si="11"/>
        <v>18</v>
      </c>
      <c r="AF44" s="2">
        <v>51</v>
      </c>
      <c r="AG44" s="2">
        <v>0</v>
      </c>
      <c r="AH44" s="2">
        <v>0</v>
      </c>
      <c r="AI44" s="2">
        <f t="shared" si="10"/>
        <v>0</v>
      </c>
      <c r="AJ44" s="2">
        <v>3</v>
      </c>
      <c r="AK44" s="2">
        <v>15</v>
      </c>
      <c r="AL44" s="2">
        <f t="shared" si="12"/>
        <v>180</v>
      </c>
      <c r="AM44" s="2">
        <v>5</v>
      </c>
      <c r="AN44" s="2">
        <v>20</v>
      </c>
      <c r="AO44" s="2">
        <f t="shared" si="13"/>
        <v>330</v>
      </c>
      <c r="AP44" s="2">
        <v>240</v>
      </c>
      <c r="AQ44" s="2">
        <f t="shared" si="14"/>
        <v>510</v>
      </c>
      <c r="AR44" s="2">
        <v>3</v>
      </c>
      <c r="AS44" s="2">
        <v>1</v>
      </c>
      <c r="AT44" s="2">
        <f>20*0.43</f>
        <v>8.6</v>
      </c>
      <c r="AU44" s="2">
        <v>0</v>
      </c>
      <c r="AV44" s="2">
        <v>1</v>
      </c>
      <c r="AW44" s="2">
        <v>0</v>
      </c>
      <c r="AX44" s="2">
        <v>2</v>
      </c>
      <c r="AY44" s="2">
        <v>1</v>
      </c>
      <c r="AZ44" s="2">
        <f>23*0.25</f>
        <v>5.75</v>
      </c>
      <c r="BA44" s="2">
        <v>0</v>
      </c>
      <c r="BB44" s="2">
        <v>1</v>
      </c>
      <c r="BC44" s="2">
        <v>0</v>
      </c>
      <c r="BD44" s="2">
        <v>0</v>
      </c>
      <c r="BE44" s="2">
        <v>1</v>
      </c>
      <c r="BF44" s="2">
        <v>0</v>
      </c>
      <c r="BG44" s="2">
        <f t="shared" si="15"/>
        <v>14.35</v>
      </c>
      <c r="BH44" s="2">
        <v>1</v>
      </c>
      <c r="BI44" s="2">
        <v>25</v>
      </c>
      <c r="BJ44" s="2">
        <v>2</v>
      </c>
      <c r="BK44" s="2">
        <v>0</v>
      </c>
      <c r="BL44" s="2">
        <v>2</v>
      </c>
      <c r="BM44" s="2">
        <v>0</v>
      </c>
      <c r="BN44" s="2">
        <v>2</v>
      </c>
      <c r="BO44" s="2">
        <v>0</v>
      </c>
      <c r="BP44" s="2">
        <v>2</v>
      </c>
      <c r="BQ44" s="2">
        <v>0</v>
      </c>
      <c r="BR44" s="2">
        <v>2</v>
      </c>
      <c r="BS44" s="2">
        <v>0</v>
      </c>
      <c r="BT44" s="2">
        <f t="shared" si="16"/>
        <v>25</v>
      </c>
      <c r="BU44" s="2">
        <v>2</v>
      </c>
      <c r="BV44" s="2">
        <v>0</v>
      </c>
      <c r="BW44" s="2">
        <v>0</v>
      </c>
      <c r="BX44" s="2">
        <v>0</v>
      </c>
      <c r="BY44" s="2">
        <f t="shared" si="17"/>
        <v>39.35</v>
      </c>
    </row>
    <row r="45" spans="1:109" s="2" customFormat="1" x14ac:dyDescent="0.2">
      <c r="A45" s="2">
        <v>44</v>
      </c>
      <c r="B45" s="2">
        <v>166</v>
      </c>
      <c r="C45" s="2">
        <v>66.099999999999994</v>
      </c>
      <c r="D45" s="2">
        <v>89</v>
      </c>
      <c r="E45" s="2">
        <v>2</v>
      </c>
      <c r="F45" s="5">
        <v>2</v>
      </c>
      <c r="G45" s="2">
        <v>1</v>
      </c>
      <c r="H45" s="2">
        <v>0</v>
      </c>
      <c r="I45" s="2">
        <v>2</v>
      </c>
      <c r="J45" s="2">
        <v>23</v>
      </c>
      <c r="K45" s="2">
        <v>9.6999999999999993</v>
      </c>
      <c r="L45" s="2">
        <v>12.2</v>
      </c>
      <c r="M45" s="2">
        <v>18</v>
      </c>
      <c r="N45" s="2">
        <v>28.2</v>
      </c>
      <c r="O45" s="2">
        <v>13</v>
      </c>
      <c r="P45" s="2">
        <v>12</v>
      </c>
      <c r="Q45" s="2">
        <v>0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5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6</v>
      </c>
      <c r="AE45" s="2">
        <f t="shared" si="11"/>
        <v>11</v>
      </c>
      <c r="AF45" s="2">
        <v>44</v>
      </c>
      <c r="AG45" s="2">
        <v>0</v>
      </c>
      <c r="AH45" s="2">
        <v>0</v>
      </c>
      <c r="AI45" s="2">
        <v>0</v>
      </c>
      <c r="AJ45" s="2">
        <v>4</v>
      </c>
      <c r="AK45" s="2">
        <v>35</v>
      </c>
      <c r="AL45" s="2">
        <f t="shared" si="12"/>
        <v>560</v>
      </c>
      <c r="AM45" s="2">
        <v>6</v>
      </c>
      <c r="AN45" s="2">
        <v>30</v>
      </c>
      <c r="AO45" s="2">
        <f t="shared" si="13"/>
        <v>594</v>
      </c>
      <c r="AP45" s="2">
        <v>280</v>
      </c>
      <c r="AQ45" s="2">
        <f t="shared" si="14"/>
        <v>1154</v>
      </c>
      <c r="AR45" s="2">
        <v>3</v>
      </c>
      <c r="AS45" s="2">
        <v>1</v>
      </c>
      <c r="AT45" s="2">
        <f>20*0.43</f>
        <v>8.6</v>
      </c>
      <c r="AU45" s="2">
        <v>1</v>
      </c>
      <c r="AV45" s="2">
        <v>1</v>
      </c>
      <c r="AW45" s="2">
        <f>21*0.11</f>
        <v>2.31</v>
      </c>
      <c r="AX45" s="2">
        <v>2</v>
      </c>
      <c r="AY45" s="2">
        <v>1</v>
      </c>
      <c r="AZ45" s="2">
        <f>23*0.25</f>
        <v>5.75</v>
      </c>
      <c r="BA45" s="2">
        <v>0</v>
      </c>
      <c r="BB45" s="2">
        <v>1</v>
      </c>
      <c r="BC45" s="2">
        <v>0</v>
      </c>
      <c r="BD45" s="2">
        <v>0</v>
      </c>
      <c r="BE45" s="2">
        <v>1</v>
      </c>
      <c r="BF45" s="2">
        <v>0</v>
      </c>
      <c r="BG45" s="2">
        <f t="shared" si="15"/>
        <v>16.66</v>
      </c>
      <c r="BH45" s="2">
        <v>1</v>
      </c>
      <c r="BI45" s="2">
        <v>25</v>
      </c>
      <c r="BJ45" s="2">
        <v>1</v>
      </c>
      <c r="BK45" s="5">
        <v>25</v>
      </c>
      <c r="BL45" s="2">
        <v>2</v>
      </c>
      <c r="BM45" s="2">
        <v>0</v>
      </c>
      <c r="BN45" s="2">
        <v>2</v>
      </c>
      <c r="BO45" s="2">
        <v>0</v>
      </c>
      <c r="BP45" s="2">
        <v>2</v>
      </c>
      <c r="BQ45" s="2">
        <v>0</v>
      </c>
      <c r="BR45" s="2">
        <v>2</v>
      </c>
      <c r="BS45" s="2">
        <v>0</v>
      </c>
      <c r="BT45" s="2">
        <f t="shared" si="16"/>
        <v>50</v>
      </c>
      <c r="BU45" s="2">
        <v>2</v>
      </c>
      <c r="BV45" s="2">
        <v>0</v>
      </c>
      <c r="BW45" s="2">
        <v>0</v>
      </c>
      <c r="BX45" s="2">
        <v>0</v>
      </c>
      <c r="BY45" s="2">
        <f t="shared" si="17"/>
        <v>66.66</v>
      </c>
      <c r="BZ45" s="2">
        <v>3</v>
      </c>
      <c r="CA45" s="2">
        <v>1</v>
      </c>
      <c r="CB45" s="2">
        <f>20*0.43</f>
        <v>8.6</v>
      </c>
      <c r="CC45" s="2">
        <v>1</v>
      </c>
      <c r="CD45" s="2">
        <v>1</v>
      </c>
      <c r="CE45" s="2">
        <f>21*0.11</f>
        <v>2.31</v>
      </c>
      <c r="CF45" s="2">
        <v>2</v>
      </c>
      <c r="CG45" s="2">
        <v>1</v>
      </c>
      <c r="CH45" s="2">
        <f>23*0.25</f>
        <v>5.75</v>
      </c>
      <c r="CI45" s="2">
        <v>0</v>
      </c>
      <c r="CJ45" s="2">
        <v>1</v>
      </c>
      <c r="CK45" s="2">
        <v>0</v>
      </c>
      <c r="CL45" s="2">
        <v>0</v>
      </c>
      <c r="CM45" s="2">
        <v>1</v>
      </c>
      <c r="CN45" s="2">
        <v>0</v>
      </c>
      <c r="CO45" s="2">
        <v>1</v>
      </c>
      <c r="CP45" s="2">
        <v>25</v>
      </c>
      <c r="CQ45" s="2">
        <v>1</v>
      </c>
      <c r="CR45" s="5">
        <v>25</v>
      </c>
      <c r="CS45" s="2">
        <v>2</v>
      </c>
      <c r="CT45" s="2">
        <v>0</v>
      </c>
      <c r="CU45" s="2">
        <v>2</v>
      </c>
      <c r="CV45" s="2">
        <v>0</v>
      </c>
      <c r="CW45" s="2">
        <v>2</v>
      </c>
      <c r="CX45" s="2">
        <v>0</v>
      </c>
      <c r="CY45" s="2">
        <v>2</v>
      </c>
      <c r="CZ45" s="2">
        <v>0</v>
      </c>
      <c r="DA45" s="2">
        <v>2</v>
      </c>
      <c r="DB45" s="2">
        <v>0</v>
      </c>
      <c r="DC45" s="2">
        <v>0</v>
      </c>
      <c r="DD45" s="2">
        <v>0</v>
      </c>
      <c r="DE45" s="2">
        <f>SUM(CB45,CE45,CH45,CK45,CN45,CP45,CR45,CT45,CV45,CX45,CZ45,DD45)</f>
        <v>66.66</v>
      </c>
    </row>
    <row r="46" spans="1:109" s="2" customFormat="1" x14ac:dyDescent="0.2">
      <c r="A46" s="2">
        <v>45</v>
      </c>
      <c r="B46" s="2">
        <v>160</v>
      </c>
      <c r="C46" s="2">
        <v>110</v>
      </c>
      <c r="D46" s="2">
        <v>71</v>
      </c>
      <c r="E46" s="2">
        <v>1</v>
      </c>
      <c r="F46" s="2">
        <v>1</v>
      </c>
      <c r="G46" s="2">
        <v>1</v>
      </c>
      <c r="H46" s="2">
        <v>1</v>
      </c>
      <c r="I46" s="2">
        <v>6</v>
      </c>
      <c r="J46" s="2">
        <v>30</v>
      </c>
      <c r="K46" s="2">
        <v>9.8000000000000007</v>
      </c>
      <c r="L46" s="2">
        <v>13.1</v>
      </c>
      <c r="M46" s="2">
        <v>28.6</v>
      </c>
      <c r="N46" s="2">
        <v>21.6</v>
      </c>
      <c r="O46" s="2">
        <v>14</v>
      </c>
      <c r="P46" s="2">
        <v>6.3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f>SUM(Q46:V46)</f>
        <v>6</v>
      </c>
      <c r="X46" s="2">
        <v>2</v>
      </c>
      <c r="Y46" s="2">
        <v>3</v>
      </c>
      <c r="Z46" s="2">
        <v>3</v>
      </c>
      <c r="AA46" s="2">
        <v>3</v>
      </c>
      <c r="AB46" s="2">
        <v>3</v>
      </c>
      <c r="AC46" s="2">
        <v>3</v>
      </c>
      <c r="AD46" s="2">
        <v>3</v>
      </c>
      <c r="AE46" s="2">
        <f t="shared" si="11"/>
        <v>18</v>
      </c>
      <c r="AF46" s="2">
        <v>56</v>
      </c>
      <c r="AG46" s="2">
        <v>0</v>
      </c>
      <c r="AH46" s="2">
        <v>0</v>
      </c>
      <c r="AI46" s="2">
        <f t="shared" ref="AI46:AI53" si="19">PRODUCT(AG46,AH46,8)</f>
        <v>0</v>
      </c>
      <c r="AJ46" s="2">
        <v>7</v>
      </c>
      <c r="AK46" s="2">
        <v>120</v>
      </c>
      <c r="AL46" s="2">
        <f t="shared" si="12"/>
        <v>3360</v>
      </c>
      <c r="AM46" s="2">
        <v>7</v>
      </c>
      <c r="AN46" s="2">
        <v>360</v>
      </c>
      <c r="AO46" s="2">
        <f t="shared" si="13"/>
        <v>8316</v>
      </c>
      <c r="AP46" s="2">
        <v>300</v>
      </c>
      <c r="AQ46" s="2">
        <f t="shared" si="14"/>
        <v>11676</v>
      </c>
      <c r="AR46" s="2">
        <v>3</v>
      </c>
      <c r="AS46" s="2">
        <v>4</v>
      </c>
      <c r="AT46" s="2">
        <f>20*4.29</f>
        <v>85.8</v>
      </c>
      <c r="AU46" s="2">
        <v>3</v>
      </c>
      <c r="AV46" s="2">
        <v>2</v>
      </c>
      <c r="AW46" s="2">
        <f>21*1.29</f>
        <v>27.09</v>
      </c>
      <c r="AX46" s="2">
        <v>3</v>
      </c>
      <c r="AY46" s="2">
        <v>3</v>
      </c>
      <c r="AZ46" s="2">
        <f>23*2.57</f>
        <v>59.11</v>
      </c>
      <c r="BA46" s="2">
        <v>1</v>
      </c>
      <c r="BB46" s="2">
        <v>2</v>
      </c>
      <c r="BC46" s="2">
        <f>23*0.32</f>
        <v>7.36</v>
      </c>
      <c r="BD46" s="2">
        <v>0</v>
      </c>
      <c r="BE46" s="2">
        <v>1</v>
      </c>
      <c r="BF46" s="2">
        <v>0</v>
      </c>
      <c r="BG46" s="2">
        <f t="shared" si="15"/>
        <v>179.36</v>
      </c>
      <c r="BH46" s="2">
        <v>1</v>
      </c>
      <c r="BI46" s="2">
        <v>25</v>
      </c>
      <c r="BJ46" s="2">
        <v>2</v>
      </c>
      <c r="BK46" s="2">
        <v>0</v>
      </c>
      <c r="BL46" s="2">
        <v>2</v>
      </c>
      <c r="BM46" s="2">
        <v>0</v>
      </c>
      <c r="BN46" s="2">
        <v>2</v>
      </c>
      <c r="BO46" s="2">
        <v>0</v>
      </c>
      <c r="BP46" s="2">
        <v>2</v>
      </c>
      <c r="BQ46" s="2">
        <v>0</v>
      </c>
      <c r="BR46" s="2">
        <v>2</v>
      </c>
      <c r="BS46" s="2">
        <v>0</v>
      </c>
      <c r="BT46" s="2">
        <f t="shared" si="16"/>
        <v>25</v>
      </c>
      <c r="BU46" s="2">
        <v>2</v>
      </c>
      <c r="BV46" s="2">
        <v>0</v>
      </c>
      <c r="BW46" s="2">
        <v>0</v>
      </c>
      <c r="BX46" s="2">
        <v>0</v>
      </c>
      <c r="BY46" s="2">
        <f t="shared" si="17"/>
        <v>204.36</v>
      </c>
    </row>
    <row r="47" spans="1:109" s="2" customFormat="1" x14ac:dyDescent="0.2">
      <c r="A47" s="2">
        <v>46</v>
      </c>
      <c r="B47" s="2">
        <v>164</v>
      </c>
      <c r="C47" s="2">
        <v>70</v>
      </c>
      <c r="D47" s="2">
        <v>77</v>
      </c>
      <c r="E47" s="2">
        <v>1</v>
      </c>
      <c r="F47" s="2">
        <v>2</v>
      </c>
      <c r="G47" s="2">
        <v>1</v>
      </c>
      <c r="H47" s="2">
        <v>0</v>
      </c>
      <c r="I47" s="2">
        <v>2</v>
      </c>
      <c r="J47" s="2">
        <v>24</v>
      </c>
      <c r="K47" s="2">
        <v>10.1</v>
      </c>
      <c r="L47" s="2">
        <v>12.1</v>
      </c>
      <c r="M47" s="2">
        <v>21.1</v>
      </c>
      <c r="N47" s="2">
        <v>19.7</v>
      </c>
      <c r="O47" s="2">
        <v>15</v>
      </c>
      <c r="P47" s="2">
        <v>7.2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f>SUM(Q47:V47)</f>
        <v>6</v>
      </c>
      <c r="X47" s="2">
        <v>2</v>
      </c>
      <c r="Y47" s="2">
        <v>3</v>
      </c>
      <c r="Z47" s="2">
        <v>3</v>
      </c>
      <c r="AA47" s="2">
        <v>3</v>
      </c>
      <c r="AB47" s="2">
        <v>3</v>
      </c>
      <c r="AC47" s="2">
        <v>3</v>
      </c>
      <c r="AD47" s="2">
        <v>3</v>
      </c>
      <c r="AE47" s="2">
        <f t="shared" si="11"/>
        <v>18</v>
      </c>
      <c r="AF47" s="2">
        <v>55</v>
      </c>
      <c r="AG47" s="2">
        <v>0</v>
      </c>
      <c r="AH47" s="2">
        <v>0</v>
      </c>
      <c r="AI47" s="2">
        <f t="shared" si="19"/>
        <v>0</v>
      </c>
      <c r="AJ47" s="2">
        <v>7</v>
      </c>
      <c r="AK47" s="2">
        <v>120</v>
      </c>
      <c r="AL47" s="2">
        <f t="shared" si="12"/>
        <v>3360</v>
      </c>
      <c r="AM47" s="2">
        <v>7</v>
      </c>
      <c r="AN47" s="2">
        <v>180</v>
      </c>
      <c r="AO47" s="2">
        <f t="shared" si="13"/>
        <v>4158</v>
      </c>
      <c r="AP47" s="2">
        <v>300</v>
      </c>
      <c r="AQ47" s="2">
        <f t="shared" si="14"/>
        <v>7518</v>
      </c>
      <c r="AR47" s="2">
        <v>3</v>
      </c>
      <c r="AS47" s="2">
        <v>3</v>
      </c>
      <c r="AT47" s="2">
        <f>20*2.57</f>
        <v>51.4</v>
      </c>
      <c r="AU47" s="2">
        <v>2</v>
      </c>
      <c r="AV47" s="2">
        <v>3</v>
      </c>
      <c r="AW47" s="2">
        <f>21*1.5</f>
        <v>31.5</v>
      </c>
      <c r="AX47" s="2">
        <v>3</v>
      </c>
      <c r="AY47" s="2">
        <v>3</v>
      </c>
      <c r="AZ47" s="2">
        <f>23*2.57</f>
        <v>59.11</v>
      </c>
      <c r="BA47" s="2">
        <v>1</v>
      </c>
      <c r="BB47" s="2">
        <v>1</v>
      </c>
      <c r="BC47" s="2">
        <f>23*0.11</f>
        <v>2.5299999999999998</v>
      </c>
      <c r="BD47" s="2">
        <v>0</v>
      </c>
      <c r="BE47" s="2">
        <v>1</v>
      </c>
      <c r="BF47" s="2">
        <v>0</v>
      </c>
      <c r="BG47" s="2">
        <f t="shared" si="15"/>
        <v>144.54</v>
      </c>
      <c r="BH47" s="2">
        <v>1</v>
      </c>
      <c r="BI47" s="2">
        <v>25</v>
      </c>
      <c r="BJ47" s="2">
        <v>2</v>
      </c>
      <c r="BK47" s="2">
        <v>0</v>
      </c>
      <c r="BL47" s="2">
        <v>2</v>
      </c>
      <c r="BM47" s="2">
        <v>0</v>
      </c>
      <c r="BN47" s="2">
        <v>2</v>
      </c>
      <c r="BO47" s="2">
        <v>0</v>
      </c>
      <c r="BP47" s="2">
        <v>2</v>
      </c>
      <c r="BQ47" s="2">
        <v>0</v>
      </c>
      <c r="BR47" s="2">
        <v>2</v>
      </c>
      <c r="BS47" s="2">
        <v>0</v>
      </c>
      <c r="BT47" s="2">
        <f t="shared" si="16"/>
        <v>25</v>
      </c>
      <c r="BU47" s="2">
        <v>2</v>
      </c>
      <c r="BV47" s="2">
        <v>0</v>
      </c>
      <c r="BW47" s="2">
        <v>0</v>
      </c>
      <c r="BX47" s="2">
        <v>0</v>
      </c>
      <c r="BY47" s="2">
        <f t="shared" si="17"/>
        <v>169.54</v>
      </c>
    </row>
    <row r="48" spans="1:109" s="2" customFormat="1" x14ac:dyDescent="0.2">
      <c r="A48" s="2">
        <v>47</v>
      </c>
      <c r="B48" s="2">
        <v>154</v>
      </c>
      <c r="C48" s="2">
        <v>78</v>
      </c>
      <c r="D48" s="2">
        <v>69</v>
      </c>
      <c r="E48" s="2">
        <v>1</v>
      </c>
      <c r="F48" s="2">
        <v>1</v>
      </c>
      <c r="G48" s="2">
        <v>4</v>
      </c>
      <c r="H48" s="2">
        <v>0</v>
      </c>
      <c r="I48" s="2">
        <v>2</v>
      </c>
      <c r="J48" s="2">
        <v>28</v>
      </c>
      <c r="K48" s="2">
        <v>10.1</v>
      </c>
      <c r="L48" s="2">
        <v>13.58</v>
      </c>
      <c r="M48" s="2">
        <v>27.6</v>
      </c>
      <c r="N48" s="2">
        <v>24.6</v>
      </c>
      <c r="O48" s="2">
        <v>12</v>
      </c>
      <c r="P48" s="2">
        <v>10.14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f>SUM(Q48:V48)</f>
        <v>6</v>
      </c>
      <c r="X48" s="2">
        <v>2</v>
      </c>
      <c r="Y48" s="2">
        <v>3</v>
      </c>
      <c r="Z48" s="2">
        <v>3</v>
      </c>
      <c r="AA48" s="2">
        <v>3</v>
      </c>
      <c r="AB48" s="2">
        <v>3</v>
      </c>
      <c r="AC48" s="2">
        <v>3</v>
      </c>
      <c r="AD48" s="2">
        <v>3</v>
      </c>
      <c r="AE48" s="2">
        <f t="shared" si="11"/>
        <v>18</v>
      </c>
      <c r="AF48" s="2">
        <v>54</v>
      </c>
      <c r="AG48" s="2">
        <v>0</v>
      </c>
      <c r="AH48" s="2">
        <v>0</v>
      </c>
      <c r="AI48" s="2">
        <f t="shared" si="19"/>
        <v>0</v>
      </c>
      <c r="AJ48" s="2">
        <v>7</v>
      </c>
      <c r="AK48" s="2">
        <v>30</v>
      </c>
      <c r="AL48" s="2">
        <f t="shared" si="12"/>
        <v>840</v>
      </c>
      <c r="AM48" s="2">
        <v>7</v>
      </c>
      <c r="AN48" s="2">
        <v>60</v>
      </c>
      <c r="AO48" s="2">
        <f t="shared" si="13"/>
        <v>1386</v>
      </c>
      <c r="AP48" s="2">
        <v>360</v>
      </c>
      <c r="AQ48" s="2">
        <f t="shared" si="14"/>
        <v>2226</v>
      </c>
      <c r="AR48" s="2">
        <v>3</v>
      </c>
      <c r="AS48" s="2">
        <v>1</v>
      </c>
      <c r="AT48" s="2">
        <f>20*0.43</f>
        <v>8.6</v>
      </c>
      <c r="AU48" s="2">
        <v>1</v>
      </c>
      <c r="AV48" s="2">
        <v>1</v>
      </c>
      <c r="AW48" s="2">
        <f>21*0.11</f>
        <v>2.31</v>
      </c>
      <c r="AX48" s="2">
        <v>3</v>
      </c>
      <c r="AY48" s="2">
        <v>1</v>
      </c>
      <c r="AZ48" s="2">
        <f>23*0.43</f>
        <v>9.89</v>
      </c>
      <c r="BA48" s="2">
        <v>0</v>
      </c>
      <c r="BB48" s="2">
        <v>1</v>
      </c>
      <c r="BC48" s="2">
        <v>0</v>
      </c>
      <c r="BD48" s="2">
        <v>0</v>
      </c>
      <c r="BE48" s="2">
        <v>1</v>
      </c>
      <c r="BF48" s="2">
        <v>0</v>
      </c>
      <c r="BG48" s="2">
        <f t="shared" si="15"/>
        <v>20.8</v>
      </c>
      <c r="BH48" s="2">
        <v>1</v>
      </c>
      <c r="BI48" s="2">
        <v>25</v>
      </c>
      <c r="BJ48" s="2">
        <v>2</v>
      </c>
      <c r="BK48" s="2">
        <v>0</v>
      </c>
      <c r="BL48" s="2">
        <v>2</v>
      </c>
      <c r="BM48" s="2">
        <v>0</v>
      </c>
      <c r="BN48" s="2">
        <v>2</v>
      </c>
      <c r="BO48" s="2">
        <v>0</v>
      </c>
      <c r="BP48" s="2">
        <v>2</v>
      </c>
      <c r="BQ48" s="2">
        <v>0</v>
      </c>
      <c r="BR48" s="2">
        <v>2</v>
      </c>
      <c r="BS48" s="2">
        <v>0</v>
      </c>
      <c r="BT48" s="2">
        <f t="shared" si="16"/>
        <v>25</v>
      </c>
      <c r="BU48" s="2">
        <v>2</v>
      </c>
      <c r="BV48" s="2">
        <v>0</v>
      </c>
      <c r="BW48" s="2">
        <v>0</v>
      </c>
      <c r="BX48" s="2">
        <v>0</v>
      </c>
      <c r="BY48" s="2">
        <f t="shared" si="17"/>
        <v>45.8</v>
      </c>
      <c r="BZ48" s="2">
        <v>2</v>
      </c>
      <c r="CA48" s="2">
        <v>1</v>
      </c>
      <c r="CB48" s="2">
        <f>20*0.25</f>
        <v>5</v>
      </c>
      <c r="CC48" s="2">
        <v>1</v>
      </c>
      <c r="CD48" s="2">
        <v>1</v>
      </c>
      <c r="CE48" s="2">
        <f>21*0.11</f>
        <v>2.31</v>
      </c>
      <c r="CF48" s="2">
        <v>3</v>
      </c>
      <c r="CG48" s="2">
        <v>1</v>
      </c>
      <c r="CH48" s="2">
        <f>23*0.43</f>
        <v>9.89</v>
      </c>
      <c r="CI48" s="2">
        <v>0</v>
      </c>
      <c r="CJ48" s="2">
        <v>1</v>
      </c>
      <c r="CK48" s="2">
        <v>0</v>
      </c>
      <c r="CL48" s="2">
        <v>0</v>
      </c>
      <c r="CM48" s="2">
        <v>1</v>
      </c>
      <c r="CN48" s="2">
        <v>0</v>
      </c>
      <c r="CO48" s="2">
        <v>1</v>
      </c>
      <c r="CP48" s="2">
        <v>25</v>
      </c>
      <c r="CQ48" s="2">
        <v>1</v>
      </c>
      <c r="CR48" s="2">
        <v>0</v>
      </c>
      <c r="CS48" s="2">
        <v>2</v>
      </c>
      <c r="CT48" s="2">
        <v>0</v>
      </c>
      <c r="CU48" s="2">
        <v>2</v>
      </c>
      <c r="CV48" s="2">
        <v>0</v>
      </c>
      <c r="CW48" s="2">
        <v>2</v>
      </c>
      <c r="CX48" s="2">
        <v>0</v>
      </c>
      <c r="CY48" s="2">
        <v>2</v>
      </c>
      <c r="CZ48" s="2">
        <v>0</v>
      </c>
      <c r="DA48" s="2">
        <v>2</v>
      </c>
      <c r="DB48" s="2">
        <v>0</v>
      </c>
      <c r="DC48" s="2">
        <v>0</v>
      </c>
      <c r="DD48" s="2">
        <v>0</v>
      </c>
      <c r="DE48" s="2">
        <f>SUM(CB48,CE48,CH48,CK48,CN48,CP48,CR48,CT48,CV48,CX48,CZ48,DD48)</f>
        <v>42.2</v>
      </c>
    </row>
    <row r="49" spans="1:109" s="2" customFormat="1" x14ac:dyDescent="0.2">
      <c r="A49" s="2">
        <v>48</v>
      </c>
      <c r="B49" s="2">
        <v>168</v>
      </c>
      <c r="C49" s="2">
        <v>79.5</v>
      </c>
      <c r="D49" s="2">
        <v>67</v>
      </c>
      <c r="E49" s="2">
        <v>2</v>
      </c>
      <c r="F49" s="5">
        <v>1</v>
      </c>
      <c r="G49" s="2">
        <v>1</v>
      </c>
      <c r="H49" s="2">
        <v>0</v>
      </c>
      <c r="I49" s="2">
        <v>7</v>
      </c>
      <c r="J49" s="2">
        <v>26</v>
      </c>
      <c r="K49" s="2">
        <v>10.1</v>
      </c>
      <c r="L49" s="2">
        <v>12.7</v>
      </c>
      <c r="M49" s="2">
        <v>40.299999999999997</v>
      </c>
      <c r="N49" s="2">
        <v>23.7</v>
      </c>
      <c r="O49" s="2">
        <v>11</v>
      </c>
      <c r="P49" s="2">
        <v>12.3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6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12</v>
      </c>
      <c r="AE49" s="2">
        <f t="shared" si="11"/>
        <v>22</v>
      </c>
      <c r="AF49" s="2">
        <v>49</v>
      </c>
      <c r="AG49" s="2">
        <v>0</v>
      </c>
      <c r="AH49" s="2">
        <v>0</v>
      </c>
      <c r="AI49" s="2">
        <f t="shared" si="19"/>
        <v>0</v>
      </c>
      <c r="AJ49" s="2">
        <v>4</v>
      </c>
      <c r="AK49" s="2">
        <v>40</v>
      </c>
      <c r="AL49" s="2">
        <f t="shared" si="12"/>
        <v>640</v>
      </c>
      <c r="AM49" s="2">
        <v>5</v>
      </c>
      <c r="AN49" s="2">
        <v>30</v>
      </c>
      <c r="AO49" s="2">
        <f t="shared" si="13"/>
        <v>495</v>
      </c>
      <c r="AP49" s="2">
        <v>200</v>
      </c>
      <c r="AQ49" s="2">
        <f t="shared" si="14"/>
        <v>1135</v>
      </c>
      <c r="AR49" s="2">
        <v>3</v>
      </c>
      <c r="AS49" s="2">
        <v>1</v>
      </c>
      <c r="AT49" s="2">
        <f>20*0.43</f>
        <v>8.6</v>
      </c>
      <c r="AU49" s="2">
        <v>2</v>
      </c>
      <c r="AV49" s="2">
        <v>2</v>
      </c>
      <c r="AW49" s="2">
        <f>21*0.75</f>
        <v>15.75</v>
      </c>
      <c r="AX49" s="2">
        <v>2</v>
      </c>
      <c r="AY49" s="2">
        <v>1</v>
      </c>
      <c r="AZ49" s="2">
        <f>23*0.25</f>
        <v>5.75</v>
      </c>
      <c r="BA49" s="2">
        <v>0</v>
      </c>
      <c r="BB49" s="2">
        <v>1</v>
      </c>
      <c r="BC49" s="2">
        <v>0</v>
      </c>
      <c r="BD49" s="2">
        <v>0</v>
      </c>
      <c r="BE49" s="2">
        <v>1</v>
      </c>
      <c r="BF49" s="2">
        <v>0</v>
      </c>
      <c r="BG49" s="2">
        <f t="shared" si="15"/>
        <v>30.1</v>
      </c>
      <c r="BH49" s="2">
        <v>1</v>
      </c>
      <c r="BI49" s="2">
        <v>25</v>
      </c>
      <c r="BJ49" s="2">
        <v>2</v>
      </c>
      <c r="BK49" s="2">
        <v>0</v>
      </c>
      <c r="BL49" s="2">
        <v>2</v>
      </c>
      <c r="BM49" s="2">
        <v>0</v>
      </c>
      <c r="BN49" s="2">
        <v>2</v>
      </c>
      <c r="BO49" s="2">
        <v>0</v>
      </c>
      <c r="BP49" s="2">
        <v>2</v>
      </c>
      <c r="BQ49" s="2">
        <v>0</v>
      </c>
      <c r="BR49" s="2">
        <v>2</v>
      </c>
      <c r="BS49" s="2">
        <v>0</v>
      </c>
      <c r="BT49" s="2">
        <f t="shared" si="16"/>
        <v>25</v>
      </c>
      <c r="BU49" s="2">
        <v>2</v>
      </c>
      <c r="BV49" s="2">
        <v>0</v>
      </c>
      <c r="BW49" s="2">
        <v>0</v>
      </c>
      <c r="BX49" s="2">
        <v>0</v>
      </c>
      <c r="BY49" s="2">
        <f t="shared" si="17"/>
        <v>55.1</v>
      </c>
      <c r="BZ49" s="2">
        <v>3</v>
      </c>
      <c r="CA49" s="2">
        <v>1</v>
      </c>
      <c r="CB49" s="2">
        <f>20*0.43</f>
        <v>8.6</v>
      </c>
      <c r="CC49" s="2">
        <v>2</v>
      </c>
      <c r="CD49" s="2">
        <v>2</v>
      </c>
      <c r="CE49" s="2">
        <f>21*0.75</f>
        <v>15.75</v>
      </c>
      <c r="CF49" s="2">
        <v>2</v>
      </c>
      <c r="CG49" s="2">
        <v>2</v>
      </c>
      <c r="CH49" s="2">
        <f>23*0.75</f>
        <v>17.25</v>
      </c>
      <c r="CI49" s="2">
        <v>0</v>
      </c>
      <c r="CJ49" s="2">
        <v>1</v>
      </c>
      <c r="CK49" s="2">
        <v>0</v>
      </c>
      <c r="CL49" s="2">
        <v>0</v>
      </c>
      <c r="CM49" s="2">
        <v>1</v>
      </c>
      <c r="CN49" s="2">
        <v>0</v>
      </c>
      <c r="CO49" s="2">
        <v>1</v>
      </c>
      <c r="CP49" s="2">
        <v>25</v>
      </c>
      <c r="CQ49" s="2">
        <v>2</v>
      </c>
      <c r="CR49" s="2">
        <v>0</v>
      </c>
      <c r="CS49" s="2">
        <v>2</v>
      </c>
      <c r="CT49" s="2">
        <v>0</v>
      </c>
      <c r="CU49" s="2">
        <v>2</v>
      </c>
      <c r="CV49" s="2">
        <v>0</v>
      </c>
      <c r="CW49" s="2">
        <v>2</v>
      </c>
      <c r="CX49" s="2">
        <v>0</v>
      </c>
      <c r="CY49" s="2">
        <v>2</v>
      </c>
      <c r="CZ49" s="2">
        <v>0</v>
      </c>
      <c r="DA49" s="2">
        <v>2</v>
      </c>
      <c r="DB49" s="2">
        <v>0</v>
      </c>
      <c r="DC49" s="2">
        <v>0</v>
      </c>
      <c r="DD49" s="2">
        <v>0</v>
      </c>
      <c r="DE49" s="2">
        <f>SUM(CB49,CE49,CH49,CK49,CN49,CP49,CR49,CT49,CV49,CX49,CZ49,DD49)</f>
        <v>66.599999999999994</v>
      </c>
    </row>
    <row r="50" spans="1:109" s="2" customFormat="1" x14ac:dyDescent="0.2">
      <c r="A50" s="2">
        <v>49</v>
      </c>
      <c r="B50" s="2">
        <v>167</v>
      </c>
      <c r="C50" s="2">
        <v>86</v>
      </c>
      <c r="D50" s="2">
        <v>65</v>
      </c>
      <c r="E50" s="2">
        <v>0</v>
      </c>
      <c r="F50" s="2">
        <v>1</v>
      </c>
      <c r="G50" s="2">
        <v>3</v>
      </c>
      <c r="H50" s="2">
        <v>0</v>
      </c>
      <c r="I50" s="2">
        <v>2</v>
      </c>
      <c r="J50" s="2">
        <v>30</v>
      </c>
      <c r="K50" s="2">
        <v>10.130000000000001</v>
      </c>
      <c r="L50" s="2">
        <v>15.36</v>
      </c>
      <c r="M50" s="2">
        <v>48.5</v>
      </c>
      <c r="N50" s="2">
        <v>0</v>
      </c>
      <c r="O50" s="2">
        <v>12</v>
      </c>
      <c r="P50" s="2">
        <v>10.63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f>SUM(Q50:V50)</f>
        <v>6</v>
      </c>
      <c r="X50" s="2">
        <v>2</v>
      </c>
      <c r="Y50" s="2">
        <v>3</v>
      </c>
      <c r="Z50" s="2">
        <v>3</v>
      </c>
      <c r="AA50" s="2">
        <v>3</v>
      </c>
      <c r="AB50" s="2">
        <v>3</v>
      </c>
      <c r="AC50" s="2">
        <v>3</v>
      </c>
      <c r="AD50" s="2">
        <v>3</v>
      </c>
      <c r="AE50" s="2">
        <f t="shared" si="11"/>
        <v>18</v>
      </c>
      <c r="AF50" s="2">
        <v>56</v>
      </c>
      <c r="AG50" s="2">
        <v>3</v>
      </c>
      <c r="AH50" s="2">
        <v>120</v>
      </c>
      <c r="AI50" s="2">
        <f t="shared" si="19"/>
        <v>2880</v>
      </c>
      <c r="AJ50" s="2">
        <v>7</v>
      </c>
      <c r="AK50" s="2">
        <v>300</v>
      </c>
      <c r="AL50" s="2">
        <f t="shared" si="12"/>
        <v>8400</v>
      </c>
      <c r="AM50" s="2">
        <v>7</v>
      </c>
      <c r="AN50" s="2">
        <v>30</v>
      </c>
      <c r="AO50" s="2">
        <f t="shared" si="13"/>
        <v>693</v>
      </c>
      <c r="AP50" s="2">
        <v>240</v>
      </c>
      <c r="AQ50" s="2">
        <f t="shared" si="14"/>
        <v>11973</v>
      </c>
      <c r="AR50" s="2">
        <v>3</v>
      </c>
      <c r="AS50" s="2">
        <v>1</v>
      </c>
      <c r="AT50" s="2">
        <f>20*0.43</f>
        <v>8.6</v>
      </c>
      <c r="AU50" s="2">
        <v>3</v>
      </c>
      <c r="AV50" s="2">
        <v>1</v>
      </c>
      <c r="AW50" s="2">
        <f>21*0.43</f>
        <v>9.0299999999999994</v>
      </c>
      <c r="AX50" s="2">
        <v>3</v>
      </c>
      <c r="AY50" s="2">
        <v>4</v>
      </c>
      <c r="AZ50" s="2">
        <f>23*4.29</f>
        <v>98.67</v>
      </c>
      <c r="BA50" s="2">
        <v>2</v>
      </c>
      <c r="BB50" s="2">
        <v>2</v>
      </c>
      <c r="BC50" s="2">
        <f>23*0.75</f>
        <v>17.25</v>
      </c>
      <c r="BD50" s="2">
        <v>3</v>
      </c>
      <c r="BE50" s="2">
        <v>2</v>
      </c>
      <c r="BF50" s="2">
        <f>30*1.29</f>
        <v>38.700000000000003</v>
      </c>
      <c r="BG50" s="2">
        <f t="shared" si="15"/>
        <v>172.25</v>
      </c>
      <c r="BH50" s="2">
        <v>1</v>
      </c>
      <c r="BI50" s="2">
        <v>25</v>
      </c>
      <c r="BJ50" s="2">
        <v>2</v>
      </c>
      <c r="BK50" s="2">
        <v>0</v>
      </c>
      <c r="BL50" s="2">
        <v>2</v>
      </c>
      <c r="BM50" s="2">
        <v>0</v>
      </c>
      <c r="BN50" s="2">
        <v>2</v>
      </c>
      <c r="BO50" s="2">
        <v>0</v>
      </c>
      <c r="BP50" s="2">
        <v>2</v>
      </c>
      <c r="BQ50" s="2">
        <v>0</v>
      </c>
      <c r="BR50" s="2">
        <v>2</v>
      </c>
      <c r="BS50" s="2">
        <v>0</v>
      </c>
      <c r="BT50" s="2">
        <f t="shared" si="16"/>
        <v>25</v>
      </c>
      <c r="BU50" s="2">
        <v>2</v>
      </c>
      <c r="BV50" s="2">
        <v>0</v>
      </c>
      <c r="BW50" s="2">
        <v>0</v>
      </c>
      <c r="BX50" s="2">
        <v>0</v>
      </c>
      <c r="BY50" s="2">
        <f t="shared" si="17"/>
        <v>197.25</v>
      </c>
      <c r="BZ50" s="2">
        <v>3</v>
      </c>
      <c r="CA50" s="2">
        <v>1</v>
      </c>
      <c r="CB50" s="2">
        <f>20*0.43</f>
        <v>8.6</v>
      </c>
      <c r="CC50" s="2">
        <v>3</v>
      </c>
      <c r="CD50" s="2">
        <v>1</v>
      </c>
      <c r="CE50" s="2">
        <f>21*0.43</f>
        <v>9.0299999999999994</v>
      </c>
      <c r="CF50" s="2">
        <v>3</v>
      </c>
      <c r="CG50" s="2">
        <v>4</v>
      </c>
      <c r="CH50" s="2">
        <f>23*4.29</f>
        <v>98.67</v>
      </c>
      <c r="CI50" s="2">
        <v>2</v>
      </c>
      <c r="CJ50" s="2">
        <v>2</v>
      </c>
      <c r="CK50" s="2">
        <f>23*0.75</f>
        <v>17.25</v>
      </c>
      <c r="CL50" s="2">
        <v>3</v>
      </c>
      <c r="CM50" s="2">
        <v>2</v>
      </c>
      <c r="CN50" s="2">
        <f>30*1.29</f>
        <v>38.700000000000003</v>
      </c>
      <c r="CO50" s="2">
        <v>1</v>
      </c>
      <c r="CP50" s="2">
        <v>25</v>
      </c>
      <c r="CQ50" s="2">
        <v>2</v>
      </c>
      <c r="CR50" s="2">
        <v>0</v>
      </c>
      <c r="CS50" s="2">
        <v>2</v>
      </c>
      <c r="CT50" s="2">
        <v>0</v>
      </c>
      <c r="CU50" s="2">
        <v>2</v>
      </c>
      <c r="CV50" s="2">
        <v>0</v>
      </c>
      <c r="CW50" s="2">
        <v>2</v>
      </c>
      <c r="CX50" s="2">
        <v>0</v>
      </c>
      <c r="CY50" s="2">
        <v>2</v>
      </c>
      <c r="CZ50" s="2">
        <v>0</v>
      </c>
      <c r="DA50" s="2">
        <v>2</v>
      </c>
      <c r="DB50" s="2">
        <v>0</v>
      </c>
      <c r="DC50" s="2">
        <v>0</v>
      </c>
      <c r="DD50" s="2">
        <v>0</v>
      </c>
      <c r="DE50" s="2">
        <f>SUM(CB50,CE50,CH50,CK50,CN50,CP50,CR50,CT50,CV50,CX50,CZ50,DD50)</f>
        <v>197.25</v>
      </c>
    </row>
    <row r="51" spans="1:109" s="2" customFormat="1" x14ac:dyDescent="0.2">
      <c r="A51" s="2">
        <v>50</v>
      </c>
      <c r="B51" s="2">
        <v>160</v>
      </c>
      <c r="C51" s="2">
        <v>120</v>
      </c>
      <c r="D51" s="2">
        <v>73</v>
      </c>
      <c r="E51" s="2">
        <v>1</v>
      </c>
      <c r="F51" s="2">
        <v>2</v>
      </c>
      <c r="G51" s="2">
        <v>1</v>
      </c>
      <c r="H51" s="2">
        <v>2</v>
      </c>
      <c r="I51" s="2">
        <v>5</v>
      </c>
      <c r="J51" s="2">
        <v>26</v>
      </c>
      <c r="K51" s="2">
        <v>10.34</v>
      </c>
      <c r="L51" s="2">
        <v>10.11</v>
      </c>
      <c r="M51" s="2">
        <v>12.5</v>
      </c>
      <c r="N51" s="2">
        <v>15</v>
      </c>
      <c r="O51" s="2">
        <v>12</v>
      </c>
      <c r="P51" s="2">
        <v>12.59</v>
      </c>
      <c r="Q51" s="2">
        <v>0</v>
      </c>
      <c r="R51" s="2">
        <v>1</v>
      </c>
      <c r="S51" s="2">
        <v>1</v>
      </c>
      <c r="T51" s="2">
        <v>1</v>
      </c>
      <c r="U51" s="2">
        <v>1</v>
      </c>
      <c r="V51" s="2">
        <v>0</v>
      </c>
      <c r="W51" s="2">
        <f>SUM(Q51:V51)</f>
        <v>4</v>
      </c>
      <c r="X51" s="2">
        <v>1</v>
      </c>
      <c r="Y51" s="2">
        <v>3</v>
      </c>
      <c r="Z51" s="2">
        <v>3</v>
      </c>
      <c r="AA51" s="2">
        <v>2</v>
      </c>
      <c r="AB51" s="2">
        <v>3</v>
      </c>
      <c r="AC51" s="2">
        <v>2</v>
      </c>
      <c r="AD51" s="2">
        <v>3</v>
      </c>
      <c r="AE51" s="2">
        <f t="shared" si="11"/>
        <v>16</v>
      </c>
      <c r="AF51" s="2">
        <v>48</v>
      </c>
      <c r="AG51" s="2">
        <v>0</v>
      </c>
      <c r="AH51" s="2">
        <v>0</v>
      </c>
      <c r="AI51" s="2">
        <f t="shared" si="19"/>
        <v>0</v>
      </c>
      <c r="AJ51" s="2">
        <v>5</v>
      </c>
      <c r="AK51" s="2">
        <v>60</v>
      </c>
      <c r="AL51" s="2">
        <f t="shared" si="12"/>
        <v>1200</v>
      </c>
      <c r="AM51" s="2">
        <v>5</v>
      </c>
      <c r="AN51" s="2">
        <v>60</v>
      </c>
      <c r="AO51" s="2">
        <f t="shared" si="13"/>
        <v>990</v>
      </c>
      <c r="AP51" s="2">
        <v>360</v>
      </c>
      <c r="AQ51" s="2">
        <f t="shared" si="14"/>
        <v>2190</v>
      </c>
      <c r="AR51" s="2">
        <v>3</v>
      </c>
      <c r="AS51" s="2">
        <v>2</v>
      </c>
      <c r="AT51" s="2">
        <f>20*1.29</f>
        <v>25.8</v>
      </c>
      <c r="AU51" s="2">
        <v>0</v>
      </c>
      <c r="AV51" s="2">
        <v>1</v>
      </c>
      <c r="AW51" s="2">
        <v>0</v>
      </c>
      <c r="AX51" s="2">
        <v>3</v>
      </c>
      <c r="AY51" s="2">
        <v>1</v>
      </c>
      <c r="AZ51" s="2">
        <f>23*0.43</f>
        <v>9.89</v>
      </c>
      <c r="BA51" s="2">
        <v>0</v>
      </c>
      <c r="BB51" s="2">
        <v>1</v>
      </c>
      <c r="BC51" s="2">
        <v>0</v>
      </c>
      <c r="BD51" s="2">
        <v>0</v>
      </c>
      <c r="BE51" s="2">
        <v>1</v>
      </c>
      <c r="BF51" s="2">
        <v>0</v>
      </c>
      <c r="BG51" s="2">
        <f t="shared" si="15"/>
        <v>35.69</v>
      </c>
      <c r="BH51" s="2">
        <v>1</v>
      </c>
      <c r="BI51" s="2">
        <v>25</v>
      </c>
      <c r="BJ51" s="2">
        <v>2</v>
      </c>
      <c r="BK51" s="2">
        <v>0</v>
      </c>
      <c r="BL51" s="2">
        <v>2</v>
      </c>
      <c r="BM51" s="2">
        <v>0</v>
      </c>
      <c r="BN51" s="2">
        <v>2</v>
      </c>
      <c r="BO51" s="2">
        <v>0</v>
      </c>
      <c r="BP51" s="2">
        <v>2</v>
      </c>
      <c r="BQ51" s="2">
        <v>0</v>
      </c>
      <c r="BR51" s="2">
        <v>2</v>
      </c>
      <c r="BS51" s="2">
        <v>0</v>
      </c>
      <c r="BT51" s="2">
        <f t="shared" si="16"/>
        <v>25</v>
      </c>
      <c r="BU51" s="2">
        <v>2</v>
      </c>
      <c r="BV51" s="2">
        <v>0</v>
      </c>
      <c r="BW51" s="2">
        <v>0</v>
      </c>
      <c r="BX51" s="2">
        <v>0</v>
      </c>
      <c r="BY51" s="2">
        <f t="shared" si="17"/>
        <v>60.69</v>
      </c>
    </row>
    <row r="52" spans="1:109" s="2" customFormat="1" x14ac:dyDescent="0.2">
      <c r="A52" s="2">
        <v>51</v>
      </c>
      <c r="B52" s="2">
        <v>175</v>
      </c>
      <c r="C52" s="2">
        <v>120</v>
      </c>
      <c r="D52" s="2">
        <v>79</v>
      </c>
      <c r="E52" s="2">
        <v>0</v>
      </c>
      <c r="F52" s="2">
        <v>1</v>
      </c>
      <c r="G52" s="2">
        <v>1</v>
      </c>
      <c r="H52" s="2">
        <v>0</v>
      </c>
      <c r="I52" s="2">
        <v>9</v>
      </c>
      <c r="J52" s="2">
        <v>22</v>
      </c>
      <c r="K52" s="2">
        <v>10.37</v>
      </c>
      <c r="L52" s="2">
        <v>13.35</v>
      </c>
      <c r="M52" s="2">
        <v>25.7</v>
      </c>
      <c r="N52" s="2">
        <v>25.7</v>
      </c>
      <c r="O52" s="2">
        <v>9</v>
      </c>
      <c r="P52" s="2">
        <v>13.01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f>SUM(Q52:V52)</f>
        <v>6</v>
      </c>
      <c r="X52" s="2">
        <v>2</v>
      </c>
      <c r="Y52" s="2">
        <v>3</v>
      </c>
      <c r="Z52" s="2">
        <v>3</v>
      </c>
      <c r="AA52" s="2">
        <v>3</v>
      </c>
      <c r="AB52" s="2">
        <v>3</v>
      </c>
      <c r="AC52" s="2">
        <v>3</v>
      </c>
      <c r="AD52" s="2">
        <v>3</v>
      </c>
      <c r="AE52" s="2">
        <f t="shared" si="11"/>
        <v>18</v>
      </c>
      <c r="AF52" s="2">
        <v>46</v>
      </c>
      <c r="AG52" s="2">
        <v>3</v>
      </c>
      <c r="AH52" s="2">
        <v>60</v>
      </c>
      <c r="AI52" s="2">
        <f t="shared" si="19"/>
        <v>1440</v>
      </c>
      <c r="AJ52" s="2">
        <v>3</v>
      </c>
      <c r="AK52" s="2">
        <v>30</v>
      </c>
      <c r="AL52" s="2">
        <f t="shared" si="12"/>
        <v>360</v>
      </c>
      <c r="AM52" s="2">
        <v>7</v>
      </c>
      <c r="AN52" s="2">
        <v>20</v>
      </c>
      <c r="AO52" s="2">
        <f t="shared" si="13"/>
        <v>462</v>
      </c>
      <c r="AP52" s="2">
        <v>300</v>
      </c>
      <c r="AQ52" s="2">
        <f t="shared" si="14"/>
        <v>2262</v>
      </c>
      <c r="AR52" s="2">
        <v>3</v>
      </c>
      <c r="AS52" s="2">
        <v>1</v>
      </c>
      <c r="AT52" s="2">
        <f>20*0.43</f>
        <v>8.6</v>
      </c>
      <c r="AU52" s="2">
        <v>2</v>
      </c>
      <c r="AV52" s="2">
        <v>1</v>
      </c>
      <c r="AW52" s="2">
        <f>21*0.25</f>
        <v>5.25</v>
      </c>
      <c r="AX52" s="2">
        <v>2</v>
      </c>
      <c r="AY52" s="2">
        <v>1</v>
      </c>
      <c r="AZ52" s="2">
        <f>23*0.25</f>
        <v>5.75</v>
      </c>
      <c r="BA52" s="2">
        <v>2</v>
      </c>
      <c r="BB52" s="2">
        <v>1</v>
      </c>
      <c r="BC52" s="2">
        <f>23*0.25</f>
        <v>5.75</v>
      </c>
      <c r="BD52" s="2">
        <v>0</v>
      </c>
      <c r="BE52" s="2">
        <v>1</v>
      </c>
      <c r="BF52" s="2">
        <v>0</v>
      </c>
      <c r="BG52" s="2">
        <f t="shared" si="15"/>
        <v>25.35</v>
      </c>
      <c r="BH52" s="2">
        <v>1</v>
      </c>
      <c r="BI52" s="2">
        <v>25</v>
      </c>
      <c r="BJ52" s="2">
        <v>2</v>
      </c>
      <c r="BK52" s="2">
        <v>0</v>
      </c>
      <c r="BL52" s="2">
        <v>2</v>
      </c>
      <c r="BM52" s="2">
        <v>0</v>
      </c>
      <c r="BN52" s="2">
        <v>2</v>
      </c>
      <c r="BO52" s="2">
        <v>0</v>
      </c>
      <c r="BP52" s="2">
        <v>2</v>
      </c>
      <c r="BQ52" s="2">
        <v>0</v>
      </c>
      <c r="BR52" s="2">
        <v>2</v>
      </c>
      <c r="BS52" s="2">
        <v>0</v>
      </c>
      <c r="BT52" s="2">
        <f t="shared" si="16"/>
        <v>25</v>
      </c>
      <c r="BU52" s="2">
        <v>2</v>
      </c>
      <c r="BV52" s="2">
        <v>0</v>
      </c>
      <c r="BW52" s="2">
        <v>0</v>
      </c>
      <c r="BX52" s="2">
        <v>0</v>
      </c>
      <c r="BY52" s="2">
        <f t="shared" si="17"/>
        <v>50.35</v>
      </c>
    </row>
    <row r="53" spans="1:109" s="2" customFormat="1" x14ac:dyDescent="0.2">
      <c r="A53" s="2">
        <v>52</v>
      </c>
      <c r="B53" s="2">
        <v>154</v>
      </c>
      <c r="C53" s="2">
        <v>75</v>
      </c>
      <c r="D53" s="2">
        <v>77</v>
      </c>
      <c r="E53" s="2">
        <v>1</v>
      </c>
      <c r="F53" s="2">
        <v>2</v>
      </c>
      <c r="G53" s="2">
        <v>2</v>
      </c>
      <c r="H53" s="2">
        <v>1</v>
      </c>
      <c r="I53" s="2">
        <v>4</v>
      </c>
      <c r="J53" s="2">
        <v>30</v>
      </c>
      <c r="K53" s="2">
        <v>10.4</v>
      </c>
      <c r="L53" s="2">
        <v>24</v>
      </c>
      <c r="M53" s="2">
        <v>25.8</v>
      </c>
      <c r="N53" s="2">
        <v>15.4</v>
      </c>
      <c r="O53" s="2">
        <v>11</v>
      </c>
      <c r="P53" s="2">
        <v>6.3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f>SUM(Q53:V53)</f>
        <v>6</v>
      </c>
      <c r="X53" s="2">
        <v>2</v>
      </c>
      <c r="Y53" s="2">
        <v>3</v>
      </c>
      <c r="Z53" s="2">
        <v>3</v>
      </c>
      <c r="AA53" s="2">
        <v>3</v>
      </c>
      <c r="AB53" s="2">
        <v>3</v>
      </c>
      <c r="AC53" s="2">
        <v>2</v>
      </c>
      <c r="AD53" s="2">
        <v>3</v>
      </c>
      <c r="AE53" s="2">
        <f t="shared" si="11"/>
        <v>17</v>
      </c>
      <c r="AF53" s="2">
        <v>55</v>
      </c>
      <c r="AG53" s="2">
        <v>0</v>
      </c>
      <c r="AH53" s="2">
        <v>0</v>
      </c>
      <c r="AI53" s="2">
        <f t="shared" si="19"/>
        <v>0</v>
      </c>
      <c r="AJ53" s="2">
        <v>5</v>
      </c>
      <c r="AK53" s="2">
        <v>45</v>
      </c>
      <c r="AL53" s="2">
        <f t="shared" si="12"/>
        <v>900</v>
      </c>
      <c r="AM53" s="2">
        <v>7</v>
      </c>
      <c r="AN53" s="2">
        <v>60</v>
      </c>
      <c r="AO53" s="2">
        <f t="shared" si="13"/>
        <v>1386</v>
      </c>
      <c r="AP53" s="2">
        <v>360</v>
      </c>
      <c r="AQ53" s="2">
        <f t="shared" si="14"/>
        <v>2286</v>
      </c>
      <c r="AR53" s="2">
        <v>3</v>
      </c>
      <c r="AS53" s="2">
        <v>1</v>
      </c>
      <c r="AT53" s="2">
        <f>20*0.43</f>
        <v>8.6</v>
      </c>
      <c r="AU53" s="2">
        <v>3</v>
      </c>
      <c r="AV53" s="2">
        <v>1</v>
      </c>
      <c r="AW53" s="2">
        <f>21*0.43</f>
        <v>9.0299999999999994</v>
      </c>
      <c r="AX53" s="2">
        <v>3</v>
      </c>
      <c r="AY53" s="2">
        <v>1</v>
      </c>
      <c r="AZ53" s="2">
        <f>23*0.43</f>
        <v>9.89</v>
      </c>
      <c r="BA53" s="2">
        <v>0</v>
      </c>
      <c r="BB53" s="2">
        <v>1</v>
      </c>
      <c r="BC53" s="2">
        <v>0</v>
      </c>
      <c r="BD53" s="2">
        <v>0</v>
      </c>
      <c r="BE53" s="2">
        <v>1</v>
      </c>
      <c r="BF53" s="2">
        <v>0</v>
      </c>
      <c r="BG53" s="2">
        <f t="shared" si="15"/>
        <v>27.520000000000003</v>
      </c>
      <c r="BH53" s="2">
        <v>1</v>
      </c>
      <c r="BI53" s="2">
        <v>25</v>
      </c>
      <c r="BJ53" s="2">
        <v>2</v>
      </c>
      <c r="BK53" s="2">
        <v>0</v>
      </c>
      <c r="BL53" s="2">
        <v>2</v>
      </c>
      <c r="BM53" s="2">
        <v>0</v>
      </c>
      <c r="BN53" s="2">
        <v>2</v>
      </c>
      <c r="BO53" s="2">
        <v>0</v>
      </c>
      <c r="BP53" s="2">
        <v>2</v>
      </c>
      <c r="BQ53" s="2">
        <v>0</v>
      </c>
      <c r="BR53" s="2">
        <v>2</v>
      </c>
      <c r="BS53" s="2">
        <v>0</v>
      </c>
      <c r="BT53" s="2">
        <f t="shared" si="16"/>
        <v>25</v>
      </c>
      <c r="BU53" s="2">
        <v>2</v>
      </c>
      <c r="BV53" s="2">
        <v>0</v>
      </c>
      <c r="BW53" s="2">
        <v>0</v>
      </c>
      <c r="BX53" s="2">
        <v>0</v>
      </c>
      <c r="BY53" s="2">
        <f t="shared" si="17"/>
        <v>52.519999999999996</v>
      </c>
      <c r="BZ53" s="2">
        <v>3</v>
      </c>
      <c r="CA53" s="2">
        <v>1</v>
      </c>
      <c r="CB53" s="2">
        <f>20*0.43</f>
        <v>8.6</v>
      </c>
      <c r="CC53" s="2">
        <v>3</v>
      </c>
      <c r="CD53" s="2">
        <v>1</v>
      </c>
      <c r="CE53" s="2">
        <f>21*0.43</f>
        <v>9.0299999999999994</v>
      </c>
      <c r="CF53" s="2">
        <v>3</v>
      </c>
      <c r="CG53" s="2">
        <v>1</v>
      </c>
      <c r="CH53" s="2">
        <f>23*0.43</f>
        <v>9.89</v>
      </c>
      <c r="CI53" s="2">
        <v>1</v>
      </c>
      <c r="CJ53" s="2">
        <v>1</v>
      </c>
      <c r="CK53" s="2">
        <v>0</v>
      </c>
      <c r="CL53" s="2">
        <v>0</v>
      </c>
      <c r="CM53" s="2">
        <v>1</v>
      </c>
      <c r="CN53" s="2">
        <v>0</v>
      </c>
      <c r="CO53" s="2">
        <v>1</v>
      </c>
      <c r="CP53" s="2">
        <v>25</v>
      </c>
      <c r="CQ53" s="2">
        <v>2</v>
      </c>
      <c r="CR53" s="2">
        <v>0</v>
      </c>
      <c r="CS53" s="2">
        <v>2</v>
      </c>
      <c r="CT53" s="2">
        <v>0</v>
      </c>
      <c r="CU53" s="2">
        <v>2</v>
      </c>
      <c r="CV53" s="2">
        <v>0</v>
      </c>
      <c r="CW53" s="2">
        <v>2</v>
      </c>
      <c r="CX53" s="2">
        <v>0</v>
      </c>
      <c r="CY53" s="2">
        <v>2</v>
      </c>
      <c r="CZ53" s="2">
        <v>0</v>
      </c>
      <c r="DA53" s="2">
        <v>2</v>
      </c>
      <c r="DB53" s="2">
        <v>0</v>
      </c>
      <c r="DC53" s="2">
        <v>0</v>
      </c>
      <c r="DD53" s="2">
        <v>0</v>
      </c>
      <c r="DE53" s="2">
        <f>SUM(CB53,CE53,CH53,CK53,CN53,CP53,CR53,CT53,CV53,CX53,CZ53,DD53)</f>
        <v>52.519999999999996</v>
      </c>
    </row>
    <row r="54" spans="1:109" s="2" customFormat="1" x14ac:dyDescent="0.2">
      <c r="A54" s="2">
        <v>53</v>
      </c>
      <c r="B54" s="2">
        <v>174</v>
      </c>
      <c r="C54" s="2">
        <v>80.8</v>
      </c>
      <c r="D54" s="2">
        <v>74</v>
      </c>
      <c r="E54" s="2">
        <v>2</v>
      </c>
      <c r="F54" s="5">
        <v>4</v>
      </c>
      <c r="G54" s="2">
        <v>1</v>
      </c>
      <c r="H54" s="2">
        <v>0</v>
      </c>
      <c r="I54" s="2">
        <v>7</v>
      </c>
      <c r="J54" s="2">
        <v>20</v>
      </c>
      <c r="K54" s="2">
        <v>10.4</v>
      </c>
      <c r="L54" s="2">
        <v>19.600000000000001</v>
      </c>
      <c r="M54" s="2">
        <v>20.7</v>
      </c>
      <c r="N54" s="2">
        <v>24.9</v>
      </c>
      <c r="O54" s="2">
        <v>9</v>
      </c>
      <c r="P54" s="2">
        <v>11.8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6</v>
      </c>
      <c r="X54" s="2">
        <v>1</v>
      </c>
      <c r="Y54" s="2">
        <v>1</v>
      </c>
      <c r="Z54" s="2">
        <v>2</v>
      </c>
      <c r="AA54" s="2">
        <v>2</v>
      </c>
      <c r="AB54" s="2">
        <v>1</v>
      </c>
      <c r="AC54" s="2">
        <v>1</v>
      </c>
      <c r="AD54" s="2">
        <v>8</v>
      </c>
      <c r="AE54" s="2">
        <f t="shared" si="11"/>
        <v>15</v>
      </c>
      <c r="AF54" s="2">
        <v>39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3</v>
      </c>
      <c r="AN54" s="2">
        <v>20</v>
      </c>
      <c r="AO54" s="2">
        <f t="shared" si="13"/>
        <v>198</v>
      </c>
      <c r="AP54" s="2">
        <v>240</v>
      </c>
      <c r="AQ54" s="2">
        <f t="shared" si="14"/>
        <v>198</v>
      </c>
      <c r="AR54" s="2">
        <v>2</v>
      </c>
      <c r="AS54" s="2">
        <v>1</v>
      </c>
      <c r="AT54" s="2">
        <f>0.25*20</f>
        <v>5</v>
      </c>
      <c r="AU54" s="2">
        <v>1</v>
      </c>
      <c r="AV54" s="2">
        <v>1</v>
      </c>
      <c r="AW54" s="2">
        <f>21*0.11</f>
        <v>2.31</v>
      </c>
      <c r="AX54" s="2">
        <v>0</v>
      </c>
      <c r="AY54" s="2">
        <v>1</v>
      </c>
      <c r="AZ54" s="2">
        <v>0</v>
      </c>
      <c r="BA54" s="2">
        <v>0</v>
      </c>
      <c r="BB54" s="2">
        <v>1</v>
      </c>
      <c r="BC54" s="2">
        <v>0</v>
      </c>
      <c r="BD54" s="2">
        <v>0</v>
      </c>
      <c r="BE54" s="2">
        <v>1</v>
      </c>
      <c r="BF54" s="2">
        <v>0</v>
      </c>
      <c r="BG54" s="2">
        <f t="shared" si="15"/>
        <v>7.3100000000000005</v>
      </c>
      <c r="BH54" s="2">
        <v>1</v>
      </c>
      <c r="BI54" s="2">
        <v>25</v>
      </c>
      <c r="BJ54" s="2">
        <v>2</v>
      </c>
      <c r="BK54" s="2">
        <v>0</v>
      </c>
      <c r="BL54" s="2">
        <v>2</v>
      </c>
      <c r="BM54" s="2">
        <v>0</v>
      </c>
      <c r="BN54" s="2">
        <v>2</v>
      </c>
      <c r="BO54" s="2">
        <v>0</v>
      </c>
      <c r="BP54" s="2">
        <v>2</v>
      </c>
      <c r="BQ54" s="2">
        <v>0</v>
      </c>
      <c r="BR54" s="2">
        <v>2</v>
      </c>
      <c r="BS54" s="2">
        <v>0</v>
      </c>
      <c r="BT54" s="2">
        <f t="shared" si="16"/>
        <v>25</v>
      </c>
      <c r="BU54" s="2">
        <v>2</v>
      </c>
      <c r="BV54" s="2">
        <v>0</v>
      </c>
      <c r="BW54" s="2">
        <v>0</v>
      </c>
      <c r="BX54" s="2">
        <v>0</v>
      </c>
      <c r="BY54" s="2">
        <f t="shared" si="17"/>
        <v>32.31</v>
      </c>
      <c r="BZ54" s="2">
        <v>2</v>
      </c>
      <c r="CA54" s="2">
        <v>1</v>
      </c>
      <c r="CB54" s="2">
        <f>0.25*20</f>
        <v>5</v>
      </c>
      <c r="CC54" s="2">
        <v>1</v>
      </c>
      <c r="CD54" s="2">
        <v>1</v>
      </c>
      <c r="CE54" s="2">
        <f>21*0.11</f>
        <v>2.31</v>
      </c>
      <c r="CF54" s="2">
        <v>0</v>
      </c>
      <c r="CG54" s="2">
        <v>1</v>
      </c>
      <c r="CH54" s="2">
        <v>0</v>
      </c>
      <c r="CI54" s="2">
        <v>0</v>
      </c>
      <c r="CJ54" s="2">
        <v>1</v>
      </c>
      <c r="CK54" s="2">
        <v>0</v>
      </c>
      <c r="CL54" s="2">
        <v>0</v>
      </c>
      <c r="CM54" s="2">
        <v>1</v>
      </c>
      <c r="CN54" s="2">
        <v>0</v>
      </c>
      <c r="CO54" s="2">
        <v>1</v>
      </c>
      <c r="CP54" s="2">
        <v>25</v>
      </c>
      <c r="CQ54" s="2">
        <v>2</v>
      </c>
      <c r="CR54" s="2">
        <v>0</v>
      </c>
      <c r="CS54" s="2">
        <v>2</v>
      </c>
      <c r="CT54" s="2">
        <v>0</v>
      </c>
      <c r="CU54" s="2">
        <v>2</v>
      </c>
      <c r="CV54" s="2">
        <v>0</v>
      </c>
      <c r="CW54" s="2">
        <v>2</v>
      </c>
      <c r="CX54" s="2">
        <v>0</v>
      </c>
      <c r="CY54" s="2">
        <v>2</v>
      </c>
      <c r="CZ54" s="2">
        <v>0</v>
      </c>
      <c r="DA54" s="2">
        <v>2</v>
      </c>
      <c r="DB54" s="2">
        <v>0</v>
      </c>
      <c r="DC54" s="2">
        <v>0</v>
      </c>
      <c r="DD54" s="2">
        <v>0</v>
      </c>
      <c r="DE54" s="2">
        <f>SUM(CB54,CE54,CH54,CK54,CN54,CP54,CR54,CT54,CV54,CX54,CZ54,DD54)</f>
        <v>32.31</v>
      </c>
    </row>
    <row r="55" spans="1:109" s="2" customFormat="1" x14ac:dyDescent="0.2">
      <c r="A55" s="2">
        <v>54</v>
      </c>
      <c r="B55" s="2">
        <v>156</v>
      </c>
      <c r="C55" s="2">
        <v>94</v>
      </c>
      <c r="D55" s="2">
        <v>65</v>
      </c>
      <c r="E55" s="2">
        <v>1</v>
      </c>
      <c r="F55" s="2">
        <v>2</v>
      </c>
      <c r="G55" s="2">
        <v>3</v>
      </c>
      <c r="H55" s="2">
        <v>0</v>
      </c>
      <c r="I55" s="2">
        <v>0</v>
      </c>
      <c r="J55" s="2">
        <v>30</v>
      </c>
      <c r="K55" s="2">
        <v>10.42</v>
      </c>
      <c r="L55" s="2">
        <v>16.399999999999999</v>
      </c>
      <c r="M55" s="2">
        <v>33.6</v>
      </c>
      <c r="N55" s="2">
        <v>31.6</v>
      </c>
      <c r="O55" s="2">
        <v>14</v>
      </c>
      <c r="P55" s="2">
        <v>10.49</v>
      </c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f t="shared" ref="W55:W61" si="20">SUM(Q55:V55)</f>
        <v>6</v>
      </c>
      <c r="X55" s="2">
        <v>2</v>
      </c>
      <c r="Y55" s="2">
        <v>3</v>
      </c>
      <c r="Z55" s="2">
        <v>3</v>
      </c>
      <c r="AA55" s="2">
        <v>3</v>
      </c>
      <c r="AB55" s="2">
        <v>3</v>
      </c>
      <c r="AC55" s="2">
        <v>3</v>
      </c>
      <c r="AD55" s="2">
        <v>3</v>
      </c>
      <c r="AE55" s="2">
        <f t="shared" si="11"/>
        <v>18</v>
      </c>
      <c r="AF55" s="2">
        <v>52</v>
      </c>
      <c r="AG55" s="2">
        <v>0</v>
      </c>
      <c r="AH55" s="2">
        <v>0</v>
      </c>
      <c r="AI55" s="2">
        <f t="shared" ref="AI55:AI83" si="21">PRODUCT(AG55,AH55,8)</f>
        <v>0</v>
      </c>
      <c r="AJ55" s="2">
        <v>0</v>
      </c>
      <c r="AK55" s="2">
        <v>0</v>
      </c>
      <c r="AL55" s="2">
        <f t="shared" ref="AL55:AL86" si="22">PRODUCT(AJ55,AK55,4)</f>
        <v>0</v>
      </c>
      <c r="AM55" s="2">
        <v>7</v>
      </c>
      <c r="AN55" s="2">
        <v>300</v>
      </c>
      <c r="AO55" s="2">
        <f t="shared" si="13"/>
        <v>6930</v>
      </c>
      <c r="AP55" s="2">
        <v>120</v>
      </c>
      <c r="AQ55" s="2">
        <f t="shared" si="14"/>
        <v>6930</v>
      </c>
      <c r="AR55" s="2">
        <v>3</v>
      </c>
      <c r="AS55" s="2">
        <v>4</v>
      </c>
      <c r="AT55" s="2">
        <f>20*4.29</f>
        <v>85.8</v>
      </c>
      <c r="AU55" s="2">
        <v>3</v>
      </c>
      <c r="AV55" s="2">
        <v>2</v>
      </c>
      <c r="AW55" s="2">
        <f>21*1.29</f>
        <v>27.09</v>
      </c>
      <c r="AX55" s="2">
        <v>0</v>
      </c>
      <c r="AY55" s="2">
        <v>1</v>
      </c>
      <c r="AZ55" s="2">
        <v>0</v>
      </c>
      <c r="BA55" s="2">
        <v>0</v>
      </c>
      <c r="BB55" s="2">
        <v>1</v>
      </c>
      <c r="BC55" s="2">
        <v>0</v>
      </c>
      <c r="BD55" s="2">
        <v>0</v>
      </c>
      <c r="BE55" s="2">
        <v>1</v>
      </c>
      <c r="BF55" s="2">
        <v>0</v>
      </c>
      <c r="BG55" s="2">
        <f t="shared" si="15"/>
        <v>112.89</v>
      </c>
      <c r="BH55" s="2">
        <v>1</v>
      </c>
      <c r="BI55" s="2">
        <v>25</v>
      </c>
      <c r="BJ55" s="2">
        <v>2</v>
      </c>
      <c r="BK55" s="2">
        <v>0</v>
      </c>
      <c r="BL55" s="2">
        <v>2</v>
      </c>
      <c r="BM55" s="2">
        <v>0</v>
      </c>
      <c r="BN55" s="2">
        <v>2</v>
      </c>
      <c r="BO55" s="2">
        <v>0</v>
      </c>
      <c r="BP55" s="2">
        <v>2</v>
      </c>
      <c r="BQ55" s="2">
        <v>0</v>
      </c>
      <c r="BR55" s="2">
        <v>2</v>
      </c>
      <c r="BS55" s="2">
        <v>0</v>
      </c>
      <c r="BT55" s="2">
        <f t="shared" si="16"/>
        <v>25</v>
      </c>
      <c r="BU55" s="2">
        <v>2</v>
      </c>
      <c r="BV55" s="2">
        <v>0</v>
      </c>
      <c r="BW55" s="2">
        <v>0</v>
      </c>
      <c r="BX55" s="2">
        <v>0</v>
      </c>
      <c r="BY55" s="2">
        <f t="shared" si="17"/>
        <v>137.88999999999999</v>
      </c>
    </row>
    <row r="56" spans="1:109" s="2" customFormat="1" x14ac:dyDescent="0.2">
      <c r="A56" s="2">
        <v>55</v>
      </c>
      <c r="B56" s="2">
        <v>170</v>
      </c>
      <c r="C56" s="2">
        <v>93</v>
      </c>
      <c r="D56" s="2">
        <v>77</v>
      </c>
      <c r="E56" s="2">
        <v>0</v>
      </c>
      <c r="F56" s="2">
        <v>1</v>
      </c>
      <c r="G56" s="2">
        <v>1</v>
      </c>
      <c r="H56" s="2">
        <v>2</v>
      </c>
      <c r="I56" s="2">
        <v>0</v>
      </c>
      <c r="J56" s="2">
        <v>28</v>
      </c>
      <c r="K56" s="2">
        <v>10.6</v>
      </c>
      <c r="L56" s="2">
        <v>16.100000000000001</v>
      </c>
      <c r="M56" s="2">
        <v>27.1</v>
      </c>
      <c r="N56" s="2">
        <v>24.9</v>
      </c>
      <c r="O56" s="2">
        <v>12</v>
      </c>
      <c r="P56" s="2">
        <v>7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f t="shared" si="20"/>
        <v>6</v>
      </c>
      <c r="X56" s="2">
        <v>2</v>
      </c>
      <c r="Y56" s="2">
        <v>3</v>
      </c>
      <c r="Z56" s="2">
        <v>3</v>
      </c>
      <c r="AA56" s="2">
        <v>3</v>
      </c>
      <c r="AB56" s="2">
        <v>3</v>
      </c>
      <c r="AC56" s="2">
        <v>3</v>
      </c>
      <c r="AD56" s="2">
        <v>3</v>
      </c>
      <c r="AE56" s="2">
        <f t="shared" si="11"/>
        <v>18</v>
      </c>
      <c r="AF56" s="2">
        <v>56</v>
      </c>
      <c r="AG56" s="2">
        <v>7</v>
      </c>
      <c r="AH56" s="2">
        <v>180</v>
      </c>
      <c r="AI56" s="2">
        <f t="shared" si="21"/>
        <v>10080</v>
      </c>
      <c r="AJ56" s="2">
        <v>7</v>
      </c>
      <c r="AK56" s="2">
        <v>180</v>
      </c>
      <c r="AL56" s="2">
        <f t="shared" si="22"/>
        <v>5040</v>
      </c>
      <c r="AM56" s="2">
        <v>7</v>
      </c>
      <c r="AN56" s="2">
        <v>60</v>
      </c>
      <c r="AO56" s="2">
        <f t="shared" si="13"/>
        <v>1386</v>
      </c>
      <c r="AP56" s="2">
        <v>180</v>
      </c>
      <c r="AQ56" s="2">
        <f t="shared" si="14"/>
        <v>16506</v>
      </c>
      <c r="AR56" s="2">
        <v>3</v>
      </c>
      <c r="AS56" s="2">
        <v>1</v>
      </c>
      <c r="AT56" s="2">
        <f>20*0.43</f>
        <v>8.6</v>
      </c>
      <c r="AU56" s="2">
        <v>2</v>
      </c>
      <c r="AV56" s="2">
        <v>1</v>
      </c>
      <c r="AW56" s="2">
        <f>21*0.25</f>
        <v>5.25</v>
      </c>
      <c r="AX56" s="2">
        <v>3</v>
      </c>
      <c r="AY56" s="2">
        <v>3</v>
      </c>
      <c r="AZ56" s="2">
        <f>23*2.57</f>
        <v>59.11</v>
      </c>
      <c r="BA56" s="2">
        <v>3</v>
      </c>
      <c r="BB56" s="2">
        <v>1</v>
      </c>
      <c r="BC56" s="2">
        <f>23*0.43</f>
        <v>9.89</v>
      </c>
      <c r="BD56" s="2">
        <v>3</v>
      </c>
      <c r="BE56" s="2">
        <v>3</v>
      </c>
      <c r="BF56" s="2">
        <f>30*2.57</f>
        <v>77.099999999999994</v>
      </c>
      <c r="BG56" s="2">
        <f t="shared" si="15"/>
        <v>159.94999999999999</v>
      </c>
      <c r="BH56" s="2">
        <v>1</v>
      </c>
      <c r="BI56" s="2">
        <v>25</v>
      </c>
      <c r="BJ56" s="2">
        <v>2</v>
      </c>
      <c r="BK56" s="2">
        <v>0</v>
      </c>
      <c r="BL56" s="2">
        <v>2</v>
      </c>
      <c r="BM56" s="2">
        <v>0</v>
      </c>
      <c r="BN56" s="2">
        <v>2</v>
      </c>
      <c r="BO56" s="2">
        <v>0</v>
      </c>
      <c r="BP56" s="2">
        <v>2</v>
      </c>
      <c r="BQ56" s="2">
        <v>0</v>
      </c>
      <c r="BR56" s="2">
        <v>2</v>
      </c>
      <c r="BS56" s="2">
        <v>0</v>
      </c>
      <c r="BT56" s="2">
        <f t="shared" si="16"/>
        <v>25</v>
      </c>
      <c r="BU56" s="2">
        <v>2</v>
      </c>
      <c r="BV56" s="2">
        <v>0</v>
      </c>
      <c r="BW56" s="2">
        <v>0</v>
      </c>
      <c r="BX56" s="2">
        <v>0</v>
      </c>
      <c r="BY56" s="2">
        <f t="shared" si="17"/>
        <v>184.95</v>
      </c>
    </row>
    <row r="57" spans="1:109" s="2" customFormat="1" x14ac:dyDescent="0.2">
      <c r="A57" s="2">
        <v>56</v>
      </c>
      <c r="B57" s="2">
        <v>172</v>
      </c>
      <c r="C57" s="2">
        <v>85</v>
      </c>
      <c r="D57" s="2">
        <v>68</v>
      </c>
      <c r="E57" s="2">
        <v>0</v>
      </c>
      <c r="F57" s="2">
        <v>1</v>
      </c>
      <c r="G57" s="2">
        <v>2</v>
      </c>
      <c r="H57" s="2">
        <v>3</v>
      </c>
      <c r="I57" s="2">
        <v>4</v>
      </c>
      <c r="J57" s="2">
        <v>30</v>
      </c>
      <c r="K57" s="2">
        <v>10.8</v>
      </c>
      <c r="L57" s="2">
        <v>12.6</v>
      </c>
      <c r="M57" s="2">
        <v>48.4</v>
      </c>
      <c r="N57" s="2">
        <v>53.1</v>
      </c>
      <c r="O57" s="2">
        <v>8</v>
      </c>
      <c r="P57" s="2">
        <v>5.0999999999999996</v>
      </c>
      <c r="Q57" s="2">
        <v>1</v>
      </c>
      <c r="R57" s="2">
        <v>1</v>
      </c>
      <c r="S57" s="2">
        <v>1</v>
      </c>
      <c r="T57" s="2">
        <v>1</v>
      </c>
      <c r="U57" s="2">
        <v>1</v>
      </c>
      <c r="V57" s="2">
        <v>1</v>
      </c>
      <c r="W57" s="2">
        <f t="shared" si="20"/>
        <v>6</v>
      </c>
      <c r="X57" s="2">
        <v>2</v>
      </c>
      <c r="Y57" s="2">
        <v>3</v>
      </c>
      <c r="Z57" s="2">
        <v>3</v>
      </c>
      <c r="AA57" s="2">
        <v>3</v>
      </c>
      <c r="AB57" s="2">
        <v>3</v>
      </c>
      <c r="AC57" s="2">
        <v>3</v>
      </c>
      <c r="AD57" s="2">
        <v>3</v>
      </c>
      <c r="AE57" s="2">
        <f t="shared" si="11"/>
        <v>18</v>
      </c>
      <c r="AF57" s="2">
        <v>52</v>
      </c>
      <c r="AG57" s="2">
        <v>0</v>
      </c>
      <c r="AH57" s="2">
        <v>0</v>
      </c>
      <c r="AI57" s="2">
        <f t="shared" si="21"/>
        <v>0</v>
      </c>
      <c r="AJ57" s="2">
        <v>7</v>
      </c>
      <c r="AK57" s="2">
        <v>60</v>
      </c>
      <c r="AL57" s="2">
        <f t="shared" si="22"/>
        <v>1680</v>
      </c>
      <c r="AM57" s="2">
        <v>4</v>
      </c>
      <c r="AN57" s="2">
        <v>60</v>
      </c>
      <c r="AO57" s="2">
        <f t="shared" si="13"/>
        <v>792</v>
      </c>
      <c r="AP57" s="2">
        <v>300</v>
      </c>
      <c r="AQ57" s="2">
        <f t="shared" si="14"/>
        <v>2472</v>
      </c>
      <c r="AR57" s="2">
        <v>2</v>
      </c>
      <c r="AS57" s="2">
        <v>1</v>
      </c>
      <c r="AT57" s="2">
        <f>0.25*20</f>
        <v>5</v>
      </c>
      <c r="AU57" s="2">
        <v>2</v>
      </c>
      <c r="AV57" s="2">
        <v>1</v>
      </c>
      <c r="AW57" s="2">
        <f>21*0.25</f>
        <v>5.25</v>
      </c>
      <c r="AX57" s="2">
        <v>3</v>
      </c>
      <c r="AY57" s="2">
        <v>2</v>
      </c>
      <c r="AZ57" s="2">
        <f>23*1.29</f>
        <v>29.67</v>
      </c>
      <c r="BA57" s="2">
        <v>0</v>
      </c>
      <c r="BB57" s="2">
        <v>1</v>
      </c>
      <c r="BC57" s="2">
        <v>0</v>
      </c>
      <c r="BD57" s="2">
        <v>0</v>
      </c>
      <c r="BE57" s="2">
        <v>1</v>
      </c>
      <c r="BF57" s="2">
        <v>0</v>
      </c>
      <c r="BG57" s="2">
        <f t="shared" si="15"/>
        <v>39.92</v>
      </c>
      <c r="BH57" s="2">
        <v>1</v>
      </c>
      <c r="BI57" s="2">
        <v>25</v>
      </c>
      <c r="BJ57" s="2">
        <v>2</v>
      </c>
      <c r="BK57" s="2">
        <v>0</v>
      </c>
      <c r="BL57" s="2">
        <v>2</v>
      </c>
      <c r="BM57" s="2">
        <v>0</v>
      </c>
      <c r="BN57" s="2">
        <v>2</v>
      </c>
      <c r="BO57" s="2">
        <v>0</v>
      </c>
      <c r="BP57" s="2">
        <v>2</v>
      </c>
      <c r="BQ57" s="2">
        <v>0</v>
      </c>
      <c r="BR57" s="2">
        <v>2</v>
      </c>
      <c r="BS57" s="2">
        <v>0</v>
      </c>
      <c r="BT57" s="2">
        <f t="shared" si="16"/>
        <v>25</v>
      </c>
      <c r="BU57" s="2">
        <v>2</v>
      </c>
      <c r="BV57" s="2">
        <v>0</v>
      </c>
      <c r="BW57" s="2">
        <v>0</v>
      </c>
      <c r="BX57" s="2">
        <v>0</v>
      </c>
      <c r="BY57" s="2">
        <f t="shared" si="17"/>
        <v>64.92</v>
      </c>
    </row>
    <row r="58" spans="1:109" s="2" customFormat="1" x14ac:dyDescent="0.2">
      <c r="A58" s="2">
        <v>57</v>
      </c>
      <c r="B58" s="2">
        <v>165</v>
      </c>
      <c r="C58" s="2">
        <v>90</v>
      </c>
      <c r="D58" s="2">
        <v>68</v>
      </c>
      <c r="E58" s="2">
        <v>1</v>
      </c>
      <c r="F58" s="2">
        <v>2</v>
      </c>
      <c r="G58" s="2">
        <v>3</v>
      </c>
      <c r="H58" s="2">
        <v>0</v>
      </c>
      <c r="I58" s="2">
        <v>0</v>
      </c>
      <c r="J58" s="2">
        <v>29</v>
      </c>
      <c r="K58" s="2">
        <v>10.82</v>
      </c>
      <c r="L58" s="2">
        <v>12.66</v>
      </c>
      <c r="M58" s="2">
        <v>31.1</v>
      </c>
      <c r="N58" s="2">
        <v>24.4</v>
      </c>
      <c r="O58" s="2">
        <v>11</v>
      </c>
      <c r="P58" s="2">
        <v>9.24</v>
      </c>
      <c r="Q58" s="2">
        <v>1</v>
      </c>
      <c r="R58" s="2">
        <v>1</v>
      </c>
      <c r="S58" s="2">
        <v>1</v>
      </c>
      <c r="T58" s="2">
        <v>1</v>
      </c>
      <c r="U58" s="2">
        <v>1</v>
      </c>
      <c r="V58" s="2">
        <v>1</v>
      </c>
      <c r="W58" s="2">
        <f t="shared" si="20"/>
        <v>6</v>
      </c>
      <c r="X58" s="2">
        <v>2</v>
      </c>
      <c r="Y58" s="2">
        <v>3</v>
      </c>
      <c r="Z58" s="2">
        <v>3</v>
      </c>
      <c r="AA58" s="2">
        <v>3</v>
      </c>
      <c r="AB58" s="2">
        <v>3</v>
      </c>
      <c r="AC58" s="2">
        <v>3</v>
      </c>
      <c r="AD58" s="2">
        <v>3</v>
      </c>
      <c r="AE58" s="2">
        <f t="shared" si="11"/>
        <v>18</v>
      </c>
      <c r="AF58" s="2">
        <v>53</v>
      </c>
      <c r="AG58" s="2">
        <v>1</v>
      </c>
      <c r="AH58" s="2">
        <v>180</v>
      </c>
      <c r="AI58" s="2">
        <f t="shared" si="21"/>
        <v>1440</v>
      </c>
      <c r="AJ58" s="2">
        <v>3</v>
      </c>
      <c r="AK58" s="2">
        <v>15</v>
      </c>
      <c r="AL58" s="2">
        <f t="shared" si="22"/>
        <v>180</v>
      </c>
      <c r="AM58" s="2">
        <v>7</v>
      </c>
      <c r="AN58" s="2">
        <v>60</v>
      </c>
      <c r="AO58" s="2">
        <f t="shared" si="13"/>
        <v>1386</v>
      </c>
      <c r="AP58" s="2">
        <v>120</v>
      </c>
      <c r="AQ58" s="2">
        <f t="shared" si="14"/>
        <v>3006</v>
      </c>
      <c r="AR58" s="2">
        <v>3</v>
      </c>
      <c r="AS58" s="2">
        <v>1</v>
      </c>
      <c r="AT58" s="2">
        <f>20*0.43</f>
        <v>8.6</v>
      </c>
      <c r="AU58" s="2">
        <v>3</v>
      </c>
      <c r="AV58" s="2">
        <v>3</v>
      </c>
      <c r="AW58" s="2">
        <f>21*2.57</f>
        <v>53.97</v>
      </c>
      <c r="AX58" s="2">
        <v>2</v>
      </c>
      <c r="AY58" s="2">
        <v>1</v>
      </c>
      <c r="AZ58" s="2">
        <f>23*0.25</f>
        <v>5.75</v>
      </c>
      <c r="BA58" s="2">
        <v>1</v>
      </c>
      <c r="BB58" s="2">
        <v>2</v>
      </c>
      <c r="BC58" s="2">
        <f>23*0.32</f>
        <v>7.36</v>
      </c>
      <c r="BD58" s="2">
        <v>2</v>
      </c>
      <c r="BE58" s="2">
        <v>2</v>
      </c>
      <c r="BF58" s="2">
        <f>30*0.75</f>
        <v>22.5</v>
      </c>
      <c r="BG58" s="2">
        <f t="shared" si="15"/>
        <v>98.179999999999993</v>
      </c>
      <c r="BH58" s="2">
        <v>1</v>
      </c>
      <c r="BI58" s="2">
        <v>25</v>
      </c>
      <c r="BJ58" s="2">
        <v>2</v>
      </c>
      <c r="BK58" s="2">
        <v>0</v>
      </c>
      <c r="BL58" s="2">
        <v>2</v>
      </c>
      <c r="BM58" s="2">
        <v>0</v>
      </c>
      <c r="BN58" s="2">
        <v>2</v>
      </c>
      <c r="BO58" s="2">
        <v>0</v>
      </c>
      <c r="BP58" s="2">
        <v>2</v>
      </c>
      <c r="BQ58" s="2">
        <v>0</v>
      </c>
      <c r="BR58" s="2">
        <v>2</v>
      </c>
      <c r="BS58" s="2">
        <v>0</v>
      </c>
      <c r="BT58" s="2">
        <f t="shared" si="16"/>
        <v>25</v>
      </c>
      <c r="BU58" s="2">
        <v>2</v>
      </c>
      <c r="BV58" s="2">
        <v>0</v>
      </c>
      <c r="BW58" s="2">
        <v>0</v>
      </c>
      <c r="BX58" s="2">
        <v>0</v>
      </c>
      <c r="BY58" s="2">
        <f t="shared" si="17"/>
        <v>123.17999999999999</v>
      </c>
      <c r="BZ58" s="2">
        <v>3</v>
      </c>
      <c r="CA58" s="2">
        <v>1</v>
      </c>
      <c r="CB58" s="2">
        <f>20*0.43</f>
        <v>8.6</v>
      </c>
      <c r="CC58" s="2">
        <v>3</v>
      </c>
      <c r="CD58" s="2">
        <v>3</v>
      </c>
      <c r="CE58" s="2">
        <f>21*2.57</f>
        <v>53.97</v>
      </c>
      <c r="CF58" s="2">
        <v>2</v>
      </c>
      <c r="CG58" s="2">
        <v>1</v>
      </c>
      <c r="CH58" s="2">
        <f>23*0.25</f>
        <v>5.75</v>
      </c>
      <c r="CI58" s="2">
        <v>1</v>
      </c>
      <c r="CJ58" s="2">
        <v>2</v>
      </c>
      <c r="CK58" s="2">
        <f>23*0.32</f>
        <v>7.36</v>
      </c>
      <c r="CL58" s="2">
        <v>2</v>
      </c>
      <c r="CM58" s="2">
        <v>2</v>
      </c>
      <c r="CN58" s="2">
        <f>30*0.75</f>
        <v>22.5</v>
      </c>
      <c r="CO58" s="2">
        <v>1</v>
      </c>
      <c r="CP58" s="2">
        <v>25</v>
      </c>
      <c r="CQ58" s="2">
        <v>2</v>
      </c>
      <c r="CR58" s="2">
        <v>0</v>
      </c>
      <c r="CS58" s="2">
        <v>2</v>
      </c>
      <c r="CT58" s="2">
        <v>0</v>
      </c>
      <c r="CU58" s="2">
        <v>2</v>
      </c>
      <c r="CV58" s="2">
        <v>0</v>
      </c>
      <c r="CW58" s="2">
        <v>2</v>
      </c>
      <c r="CX58" s="2">
        <v>0</v>
      </c>
      <c r="CY58" s="2">
        <v>2</v>
      </c>
      <c r="CZ58" s="2">
        <v>0</v>
      </c>
      <c r="DA58" s="2">
        <v>2</v>
      </c>
      <c r="DB58" s="2">
        <v>0</v>
      </c>
      <c r="DC58" s="2">
        <v>0</v>
      </c>
      <c r="DD58" s="2">
        <v>0</v>
      </c>
      <c r="DE58" s="2">
        <f>SUM(CB58,CE58,CH58,CK58,CN58,CP58,CR58,CT58,CV58,CX58,CZ58,DD58)</f>
        <v>123.17999999999999</v>
      </c>
    </row>
    <row r="59" spans="1:109" s="2" customFormat="1" x14ac:dyDescent="0.2">
      <c r="A59" s="2">
        <v>58</v>
      </c>
      <c r="B59" s="2">
        <v>170</v>
      </c>
      <c r="C59" s="2">
        <v>65</v>
      </c>
      <c r="D59" s="2">
        <v>76</v>
      </c>
      <c r="E59" s="2">
        <v>1</v>
      </c>
      <c r="F59" s="2">
        <v>2</v>
      </c>
      <c r="G59" s="2">
        <v>2</v>
      </c>
      <c r="H59" s="2">
        <v>5</v>
      </c>
      <c r="I59" s="2">
        <v>3</v>
      </c>
      <c r="J59" s="2">
        <v>25</v>
      </c>
      <c r="K59" s="2">
        <v>11.06</v>
      </c>
      <c r="L59" s="2">
        <v>12.59</v>
      </c>
      <c r="M59" s="2">
        <v>20.100000000000001</v>
      </c>
      <c r="N59" s="2">
        <v>18.600000000000001</v>
      </c>
      <c r="O59" s="2">
        <v>11</v>
      </c>
      <c r="P59" s="2">
        <v>11.15</v>
      </c>
      <c r="Q59" s="2">
        <v>1</v>
      </c>
      <c r="R59" s="2">
        <v>1</v>
      </c>
      <c r="S59" s="2">
        <v>1</v>
      </c>
      <c r="T59" s="2">
        <v>1</v>
      </c>
      <c r="U59" s="2">
        <v>1</v>
      </c>
      <c r="V59" s="2">
        <v>1</v>
      </c>
      <c r="W59" s="2">
        <f t="shared" si="20"/>
        <v>6</v>
      </c>
      <c r="X59" s="2">
        <v>2</v>
      </c>
      <c r="Y59" s="2">
        <v>3</v>
      </c>
      <c r="Z59" s="2">
        <v>3</v>
      </c>
      <c r="AA59" s="2">
        <v>3</v>
      </c>
      <c r="AB59" s="2">
        <v>3</v>
      </c>
      <c r="AC59" s="2">
        <v>3</v>
      </c>
      <c r="AD59" s="2">
        <v>3</v>
      </c>
      <c r="AE59" s="2">
        <f t="shared" si="11"/>
        <v>18</v>
      </c>
      <c r="AF59" s="2">
        <v>51</v>
      </c>
      <c r="AG59" s="2">
        <v>7</v>
      </c>
      <c r="AH59" s="2">
        <v>60</v>
      </c>
      <c r="AI59" s="2">
        <f t="shared" si="21"/>
        <v>3360</v>
      </c>
      <c r="AJ59" s="2">
        <v>0</v>
      </c>
      <c r="AK59" s="2">
        <v>0</v>
      </c>
      <c r="AL59" s="2">
        <f t="shared" si="22"/>
        <v>0</v>
      </c>
      <c r="AM59" s="2">
        <v>7</v>
      </c>
      <c r="AN59" s="2">
        <v>120</v>
      </c>
      <c r="AO59" s="2">
        <f t="shared" si="13"/>
        <v>2772</v>
      </c>
      <c r="AP59" s="2">
        <v>120</v>
      </c>
      <c r="AQ59" s="2">
        <f t="shared" si="14"/>
        <v>6132</v>
      </c>
      <c r="AR59" s="2">
        <v>3</v>
      </c>
      <c r="AS59" s="2">
        <v>2</v>
      </c>
      <c r="AT59" s="2">
        <f>20*1.29</f>
        <v>25.8</v>
      </c>
      <c r="AU59" s="2">
        <v>3</v>
      </c>
      <c r="AV59" s="2">
        <v>2</v>
      </c>
      <c r="AW59" s="2">
        <f>21*1.29</f>
        <v>27.09</v>
      </c>
      <c r="AX59" s="2">
        <v>0</v>
      </c>
      <c r="AY59" s="2">
        <v>1</v>
      </c>
      <c r="AZ59" s="2">
        <v>0</v>
      </c>
      <c r="BA59" s="2">
        <v>3</v>
      </c>
      <c r="BB59" s="2">
        <v>1</v>
      </c>
      <c r="BC59" s="2">
        <f>23*0.43</f>
        <v>9.89</v>
      </c>
      <c r="BD59" s="2">
        <v>3</v>
      </c>
      <c r="BE59" s="2">
        <v>1</v>
      </c>
      <c r="BF59" s="2">
        <f>30*0.43</f>
        <v>12.9</v>
      </c>
      <c r="BG59" s="2">
        <f t="shared" si="15"/>
        <v>75.679999999999993</v>
      </c>
      <c r="BH59" s="2">
        <v>1</v>
      </c>
      <c r="BI59" s="2">
        <v>25</v>
      </c>
      <c r="BJ59" s="2">
        <v>2</v>
      </c>
      <c r="BK59" s="2">
        <v>0</v>
      </c>
      <c r="BL59" s="2">
        <v>2</v>
      </c>
      <c r="BM59" s="2">
        <v>0</v>
      </c>
      <c r="BN59" s="2">
        <v>2</v>
      </c>
      <c r="BO59" s="2">
        <v>0</v>
      </c>
      <c r="BP59" s="2">
        <v>2</v>
      </c>
      <c r="BQ59" s="2">
        <v>0</v>
      </c>
      <c r="BR59" s="2">
        <v>1</v>
      </c>
      <c r="BS59" s="2">
        <v>35</v>
      </c>
      <c r="BT59" s="2">
        <f t="shared" si="16"/>
        <v>60</v>
      </c>
      <c r="BU59" s="2">
        <v>2</v>
      </c>
      <c r="BV59" s="2">
        <v>0</v>
      </c>
      <c r="BW59" s="2">
        <v>0</v>
      </c>
      <c r="BX59" s="2">
        <v>0</v>
      </c>
      <c r="BY59" s="2">
        <f t="shared" si="17"/>
        <v>135.68</v>
      </c>
    </row>
    <row r="60" spans="1:109" s="2" customFormat="1" x14ac:dyDescent="0.2">
      <c r="A60" s="2">
        <v>59</v>
      </c>
      <c r="B60" s="2">
        <v>150</v>
      </c>
      <c r="C60" s="2">
        <v>65</v>
      </c>
      <c r="D60" s="2">
        <v>72</v>
      </c>
      <c r="E60" s="2">
        <v>1</v>
      </c>
      <c r="F60" s="2">
        <v>1</v>
      </c>
      <c r="G60" s="2">
        <v>3</v>
      </c>
      <c r="H60" s="2">
        <v>1</v>
      </c>
      <c r="I60" s="2">
        <v>9</v>
      </c>
      <c r="J60" s="2">
        <v>23</v>
      </c>
      <c r="K60" s="2">
        <v>11.1</v>
      </c>
      <c r="L60" s="2">
        <v>13.26</v>
      </c>
      <c r="M60" s="2">
        <v>21.5</v>
      </c>
      <c r="N60" s="2">
        <v>23.7</v>
      </c>
      <c r="O60" s="2">
        <v>10</v>
      </c>
      <c r="P60" s="2">
        <v>13.44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1</v>
      </c>
      <c r="W60" s="2">
        <f t="shared" si="20"/>
        <v>6</v>
      </c>
      <c r="X60" s="2">
        <v>2</v>
      </c>
      <c r="Y60" s="2">
        <v>3</v>
      </c>
      <c r="Z60" s="2">
        <v>3</v>
      </c>
      <c r="AA60" s="2">
        <v>3</v>
      </c>
      <c r="AB60" s="2">
        <v>3</v>
      </c>
      <c r="AC60" s="2">
        <v>3</v>
      </c>
      <c r="AD60" s="2">
        <v>3</v>
      </c>
      <c r="AE60" s="2">
        <f t="shared" si="11"/>
        <v>18</v>
      </c>
      <c r="AF60" s="2">
        <v>52</v>
      </c>
      <c r="AG60" s="2">
        <v>0</v>
      </c>
      <c r="AH60" s="2">
        <v>0</v>
      </c>
      <c r="AI60" s="2">
        <f t="shared" si="21"/>
        <v>0</v>
      </c>
      <c r="AJ60" s="2">
        <v>0</v>
      </c>
      <c r="AK60" s="2">
        <v>0</v>
      </c>
      <c r="AL60" s="2">
        <f t="shared" si="22"/>
        <v>0</v>
      </c>
      <c r="AM60" s="2">
        <v>7</v>
      </c>
      <c r="AN60" s="2">
        <v>30</v>
      </c>
      <c r="AO60" s="2">
        <f t="shared" si="13"/>
        <v>693</v>
      </c>
      <c r="AP60" s="2">
        <v>240</v>
      </c>
      <c r="AQ60" s="2">
        <f t="shared" si="14"/>
        <v>693</v>
      </c>
      <c r="AR60" s="2">
        <v>3</v>
      </c>
      <c r="AS60" s="2">
        <v>1</v>
      </c>
      <c r="AT60" s="2">
        <f>20*0.43</f>
        <v>8.6</v>
      </c>
      <c r="AU60" s="2">
        <v>0</v>
      </c>
      <c r="AV60" s="2">
        <v>1</v>
      </c>
      <c r="AW60" s="2">
        <v>0</v>
      </c>
      <c r="AX60" s="2">
        <v>0</v>
      </c>
      <c r="AY60" s="2">
        <v>1</v>
      </c>
      <c r="AZ60" s="2">
        <v>0</v>
      </c>
      <c r="BA60" s="2">
        <v>0</v>
      </c>
      <c r="BB60" s="2">
        <v>1</v>
      </c>
      <c r="BC60" s="2">
        <v>0</v>
      </c>
      <c r="BD60" s="2">
        <v>0</v>
      </c>
      <c r="BE60" s="2">
        <v>1</v>
      </c>
      <c r="BF60" s="2">
        <v>0</v>
      </c>
      <c r="BG60" s="2">
        <f t="shared" si="15"/>
        <v>8.6</v>
      </c>
      <c r="BH60" s="2">
        <v>1</v>
      </c>
      <c r="BI60" s="2">
        <v>25</v>
      </c>
      <c r="BJ60" s="2">
        <v>2</v>
      </c>
      <c r="BK60" s="2">
        <v>0</v>
      </c>
      <c r="BL60" s="2">
        <v>2</v>
      </c>
      <c r="BM60" s="2">
        <v>0</v>
      </c>
      <c r="BN60" s="2">
        <v>2</v>
      </c>
      <c r="BO60" s="2">
        <v>0</v>
      </c>
      <c r="BP60" s="2">
        <v>2</v>
      </c>
      <c r="BQ60" s="2">
        <v>0</v>
      </c>
      <c r="BR60" s="2">
        <v>2</v>
      </c>
      <c r="BS60" s="2">
        <v>0</v>
      </c>
      <c r="BT60" s="2">
        <f t="shared" si="16"/>
        <v>25</v>
      </c>
      <c r="BU60" s="2">
        <v>2</v>
      </c>
      <c r="BV60" s="2">
        <v>0</v>
      </c>
      <c r="BW60" s="2">
        <v>0</v>
      </c>
      <c r="BX60" s="2">
        <v>0</v>
      </c>
      <c r="BY60" s="2">
        <f t="shared" si="17"/>
        <v>33.6</v>
      </c>
    </row>
    <row r="61" spans="1:109" s="2" customFormat="1" x14ac:dyDescent="0.2">
      <c r="A61" s="2">
        <v>60</v>
      </c>
      <c r="B61" s="2">
        <v>168</v>
      </c>
      <c r="C61" s="2">
        <v>87</v>
      </c>
      <c r="D61" s="2">
        <v>79</v>
      </c>
      <c r="E61" s="2">
        <v>1</v>
      </c>
      <c r="F61" s="2">
        <v>2</v>
      </c>
      <c r="G61" s="2">
        <v>2</v>
      </c>
      <c r="H61" s="2">
        <v>0</v>
      </c>
      <c r="I61" s="2">
        <v>3</v>
      </c>
      <c r="J61" s="2">
        <v>29</v>
      </c>
      <c r="K61" s="2">
        <v>11.2</v>
      </c>
      <c r="L61" s="2">
        <v>17.100000000000001</v>
      </c>
      <c r="M61" s="2">
        <v>21.1</v>
      </c>
      <c r="N61" s="2">
        <v>28</v>
      </c>
      <c r="O61" s="2">
        <v>11</v>
      </c>
      <c r="P61" s="2">
        <v>9.9</v>
      </c>
      <c r="Q61" s="2">
        <v>1</v>
      </c>
      <c r="R61" s="2">
        <v>1</v>
      </c>
      <c r="S61" s="2">
        <v>1</v>
      </c>
      <c r="T61" s="2">
        <v>1</v>
      </c>
      <c r="U61" s="2">
        <v>1</v>
      </c>
      <c r="V61" s="2">
        <v>1</v>
      </c>
      <c r="W61" s="2">
        <f t="shared" si="20"/>
        <v>6</v>
      </c>
      <c r="X61" s="2">
        <v>2</v>
      </c>
      <c r="Y61" s="2">
        <v>3</v>
      </c>
      <c r="Z61" s="2">
        <v>3</v>
      </c>
      <c r="AA61" s="2">
        <v>3</v>
      </c>
      <c r="AB61" s="2">
        <v>3</v>
      </c>
      <c r="AC61" s="2">
        <v>3</v>
      </c>
      <c r="AD61" s="2">
        <v>3</v>
      </c>
      <c r="AE61" s="2">
        <f t="shared" si="11"/>
        <v>18</v>
      </c>
      <c r="AF61" s="2">
        <v>53</v>
      </c>
      <c r="AG61" s="2">
        <v>0</v>
      </c>
      <c r="AH61" s="2">
        <v>0</v>
      </c>
      <c r="AI61" s="2">
        <f t="shared" si="21"/>
        <v>0</v>
      </c>
      <c r="AJ61" s="2">
        <v>0</v>
      </c>
      <c r="AK61" s="2">
        <v>0</v>
      </c>
      <c r="AL61" s="2">
        <f t="shared" si="22"/>
        <v>0</v>
      </c>
      <c r="AM61" s="2">
        <v>7</v>
      </c>
      <c r="AN61" s="2">
        <v>180</v>
      </c>
      <c r="AO61" s="2">
        <f t="shared" si="13"/>
        <v>4158</v>
      </c>
      <c r="AP61" s="2">
        <v>240</v>
      </c>
      <c r="AQ61" s="2">
        <f t="shared" si="14"/>
        <v>4158</v>
      </c>
      <c r="AR61" s="2">
        <v>3</v>
      </c>
      <c r="AS61" s="2">
        <v>3</v>
      </c>
      <c r="AT61" s="2">
        <f>20*2.57</f>
        <v>51.4</v>
      </c>
      <c r="AU61" s="2">
        <v>3</v>
      </c>
      <c r="AV61" s="2">
        <v>2</v>
      </c>
      <c r="AW61" s="2">
        <f>21*1.29</f>
        <v>27.09</v>
      </c>
      <c r="AX61" s="2">
        <v>0</v>
      </c>
      <c r="AY61" s="2">
        <v>1</v>
      </c>
      <c r="AZ61" s="2">
        <v>0</v>
      </c>
      <c r="BA61" s="2">
        <v>0</v>
      </c>
      <c r="BB61" s="2">
        <v>1</v>
      </c>
      <c r="BC61" s="2">
        <v>0</v>
      </c>
      <c r="BD61" s="2">
        <v>0</v>
      </c>
      <c r="BE61" s="2">
        <v>1</v>
      </c>
      <c r="BF61" s="2">
        <v>0</v>
      </c>
      <c r="BG61" s="2">
        <f t="shared" si="15"/>
        <v>78.489999999999995</v>
      </c>
      <c r="BH61" s="2">
        <v>1</v>
      </c>
      <c r="BI61" s="2">
        <v>25</v>
      </c>
      <c r="BJ61" s="2">
        <v>2</v>
      </c>
      <c r="BK61" s="2">
        <v>0</v>
      </c>
      <c r="BL61" s="2">
        <v>2</v>
      </c>
      <c r="BM61" s="2">
        <v>0</v>
      </c>
      <c r="BN61" s="2">
        <v>2</v>
      </c>
      <c r="BO61" s="2">
        <v>0</v>
      </c>
      <c r="BP61" s="2">
        <v>2</v>
      </c>
      <c r="BQ61" s="2">
        <v>0</v>
      </c>
      <c r="BR61" s="2">
        <v>2</v>
      </c>
      <c r="BS61" s="2">
        <v>0</v>
      </c>
      <c r="BT61" s="2">
        <f t="shared" si="16"/>
        <v>25</v>
      </c>
      <c r="BU61" s="2">
        <v>2</v>
      </c>
      <c r="BV61" s="2">
        <v>0</v>
      </c>
      <c r="BW61" s="2">
        <v>0</v>
      </c>
      <c r="BX61" s="2">
        <v>0</v>
      </c>
      <c r="BY61" s="2">
        <f t="shared" si="17"/>
        <v>103.49</v>
      </c>
      <c r="BZ61" s="2">
        <v>3</v>
      </c>
      <c r="CA61" s="2">
        <v>3</v>
      </c>
      <c r="CB61" s="2">
        <f>20*2.57</f>
        <v>51.4</v>
      </c>
      <c r="CC61" s="2">
        <v>3</v>
      </c>
      <c r="CD61" s="2">
        <v>2</v>
      </c>
      <c r="CE61" s="2">
        <f>21*1.29</f>
        <v>27.09</v>
      </c>
      <c r="CF61" s="2">
        <v>0</v>
      </c>
      <c r="CG61" s="2">
        <v>1</v>
      </c>
      <c r="CH61" s="2">
        <v>0</v>
      </c>
      <c r="CI61" s="2">
        <v>0</v>
      </c>
      <c r="CJ61" s="2">
        <v>1</v>
      </c>
      <c r="CK61" s="2">
        <v>0</v>
      </c>
      <c r="CL61" s="2">
        <v>0</v>
      </c>
      <c r="CM61" s="2">
        <v>1</v>
      </c>
      <c r="CN61" s="2">
        <v>0</v>
      </c>
      <c r="CO61" s="2">
        <v>1</v>
      </c>
      <c r="CP61" s="2">
        <v>25</v>
      </c>
      <c r="CQ61" s="2">
        <v>2</v>
      </c>
      <c r="CR61" s="2">
        <v>0</v>
      </c>
      <c r="CS61" s="2">
        <v>2</v>
      </c>
      <c r="CT61" s="2">
        <v>0</v>
      </c>
      <c r="CU61" s="2">
        <v>2</v>
      </c>
      <c r="CV61" s="2">
        <v>0</v>
      </c>
      <c r="CW61" s="2">
        <v>2</v>
      </c>
      <c r="CX61" s="2">
        <v>0</v>
      </c>
      <c r="CY61" s="2">
        <v>2</v>
      </c>
      <c r="CZ61" s="2">
        <v>0</v>
      </c>
      <c r="DA61" s="2">
        <v>2</v>
      </c>
      <c r="DB61" s="2">
        <v>0</v>
      </c>
      <c r="DC61" s="2">
        <v>0</v>
      </c>
      <c r="DD61" s="2">
        <v>0</v>
      </c>
      <c r="DE61" s="2">
        <f>SUM(CB61,CE61,CH61,CK61,CN61,CP61,CR61,CT61,CV61,CX61,CZ61,DD61)</f>
        <v>103.49</v>
      </c>
    </row>
    <row r="62" spans="1:109" s="2" customFormat="1" x14ac:dyDescent="0.2">
      <c r="A62" s="2">
        <v>61</v>
      </c>
      <c r="B62" s="2">
        <v>178</v>
      </c>
      <c r="C62" s="2">
        <v>77.400000000000006</v>
      </c>
      <c r="D62" s="2">
        <v>66</v>
      </c>
      <c r="E62" s="2">
        <v>2</v>
      </c>
      <c r="F62" s="5">
        <v>4</v>
      </c>
      <c r="G62" s="2">
        <v>2</v>
      </c>
      <c r="H62" s="2">
        <v>1</v>
      </c>
      <c r="I62" s="2">
        <v>4</v>
      </c>
      <c r="J62" s="2">
        <v>28</v>
      </c>
      <c r="K62" s="2">
        <v>11.2</v>
      </c>
      <c r="L62" s="2">
        <v>17.600000000000001</v>
      </c>
      <c r="M62" s="2">
        <v>23</v>
      </c>
      <c r="N62" s="2">
        <v>30.5</v>
      </c>
      <c r="O62" s="2">
        <v>12</v>
      </c>
      <c r="P62" s="2">
        <v>11.2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1</v>
      </c>
      <c r="W62" s="2">
        <v>6</v>
      </c>
      <c r="X62" s="2">
        <v>2</v>
      </c>
      <c r="Y62" s="2">
        <v>2</v>
      </c>
      <c r="Z62" s="2">
        <v>2</v>
      </c>
      <c r="AA62" s="2">
        <v>2</v>
      </c>
      <c r="AB62" s="2">
        <v>2</v>
      </c>
      <c r="AC62" s="2">
        <v>2</v>
      </c>
      <c r="AD62" s="2">
        <v>12</v>
      </c>
      <c r="AE62" s="2">
        <f t="shared" si="11"/>
        <v>22</v>
      </c>
      <c r="AF62" s="2">
        <v>56</v>
      </c>
      <c r="AG62" s="2">
        <v>2</v>
      </c>
      <c r="AH62" s="2">
        <v>30</v>
      </c>
      <c r="AI62" s="2">
        <f t="shared" si="21"/>
        <v>480</v>
      </c>
      <c r="AJ62" s="2">
        <v>3</v>
      </c>
      <c r="AK62" s="2">
        <v>20</v>
      </c>
      <c r="AL62" s="2">
        <f t="shared" si="22"/>
        <v>240</v>
      </c>
      <c r="AM62" s="2">
        <v>7</v>
      </c>
      <c r="AN62" s="2">
        <v>20</v>
      </c>
      <c r="AO62" s="2">
        <f t="shared" si="13"/>
        <v>462</v>
      </c>
      <c r="AP62" s="2">
        <v>160</v>
      </c>
      <c r="AQ62" s="2">
        <f t="shared" si="14"/>
        <v>1182</v>
      </c>
      <c r="AR62" s="2">
        <v>3</v>
      </c>
      <c r="AS62" s="2">
        <v>1</v>
      </c>
      <c r="AT62" s="2">
        <f>20*0.43</f>
        <v>8.6</v>
      </c>
      <c r="AU62" s="2">
        <v>1</v>
      </c>
      <c r="AV62" s="2">
        <v>1</v>
      </c>
      <c r="AW62" s="2">
        <f>21*0.11</f>
        <v>2.31</v>
      </c>
      <c r="AX62" s="2">
        <v>2</v>
      </c>
      <c r="AY62" s="2">
        <v>1</v>
      </c>
      <c r="AZ62" s="2">
        <f>23*0.25</f>
        <v>5.75</v>
      </c>
      <c r="BA62" s="2">
        <v>1</v>
      </c>
      <c r="BB62" s="2">
        <v>1</v>
      </c>
      <c r="BC62" s="2">
        <f>23*0.11</f>
        <v>2.5299999999999998</v>
      </c>
      <c r="BD62" s="2">
        <v>0</v>
      </c>
      <c r="BE62" s="2">
        <v>1</v>
      </c>
      <c r="BF62" s="2">
        <v>0</v>
      </c>
      <c r="BG62" s="2">
        <f t="shared" si="15"/>
        <v>19.189999999999998</v>
      </c>
      <c r="BH62" s="2">
        <v>1</v>
      </c>
      <c r="BI62" s="2">
        <v>25</v>
      </c>
      <c r="BJ62" s="2">
        <v>2</v>
      </c>
      <c r="BK62" s="2">
        <v>0</v>
      </c>
      <c r="BL62" s="2">
        <v>2</v>
      </c>
      <c r="BM62" s="2">
        <v>0</v>
      </c>
      <c r="BN62" s="2">
        <v>2</v>
      </c>
      <c r="BO62" s="2">
        <v>0</v>
      </c>
      <c r="BP62" s="2">
        <v>2</v>
      </c>
      <c r="BQ62" s="2">
        <v>0</v>
      </c>
      <c r="BR62" s="2">
        <v>2</v>
      </c>
      <c r="BS62" s="2">
        <v>0</v>
      </c>
      <c r="BT62" s="2">
        <f t="shared" si="16"/>
        <v>25</v>
      </c>
      <c r="BU62" s="2">
        <v>2</v>
      </c>
      <c r="BV62" s="2">
        <v>0</v>
      </c>
      <c r="BW62" s="2">
        <v>0</v>
      </c>
      <c r="BX62" s="2">
        <v>0</v>
      </c>
      <c r="BY62" s="2">
        <f t="shared" si="17"/>
        <v>44.19</v>
      </c>
      <c r="BZ62" s="2">
        <v>3</v>
      </c>
      <c r="CA62" s="2">
        <v>1</v>
      </c>
      <c r="CB62" s="2">
        <f>20*0.43</f>
        <v>8.6</v>
      </c>
      <c r="CC62" s="2">
        <v>1</v>
      </c>
      <c r="CD62" s="2">
        <v>1</v>
      </c>
      <c r="CE62" s="2">
        <f>21*0.11</f>
        <v>2.31</v>
      </c>
      <c r="CF62" s="2">
        <v>2</v>
      </c>
      <c r="CG62" s="2">
        <v>1</v>
      </c>
      <c r="CH62" s="2">
        <f>23*0.25</f>
        <v>5.75</v>
      </c>
      <c r="CI62" s="2">
        <v>1</v>
      </c>
      <c r="CJ62" s="2">
        <v>1</v>
      </c>
      <c r="CK62" s="2">
        <f>23*0.11</f>
        <v>2.5299999999999998</v>
      </c>
      <c r="CL62" s="2">
        <v>0</v>
      </c>
      <c r="CM62" s="2">
        <v>1</v>
      </c>
      <c r="CN62" s="2">
        <v>0</v>
      </c>
      <c r="CO62" s="2">
        <v>1</v>
      </c>
      <c r="CP62" s="2">
        <v>25</v>
      </c>
      <c r="CQ62" s="2">
        <v>2</v>
      </c>
      <c r="CR62" s="2">
        <v>0</v>
      </c>
      <c r="CS62" s="2">
        <v>2</v>
      </c>
      <c r="CT62" s="2">
        <v>0</v>
      </c>
      <c r="CU62" s="2">
        <v>2</v>
      </c>
      <c r="CV62" s="2">
        <v>0</v>
      </c>
      <c r="CW62" s="2">
        <v>2</v>
      </c>
      <c r="CX62" s="2">
        <v>0</v>
      </c>
      <c r="CY62" s="2">
        <v>2</v>
      </c>
      <c r="CZ62" s="2">
        <v>0</v>
      </c>
      <c r="DA62" s="2">
        <v>2</v>
      </c>
      <c r="DB62" s="2">
        <v>0</v>
      </c>
      <c r="DC62" s="2">
        <v>0</v>
      </c>
      <c r="DD62" s="2">
        <v>0</v>
      </c>
      <c r="DE62" s="2">
        <f>SUM(CB62,CE62,CH62,CK62,CN62,CP62,CR62,CT62,CV62,CX62,CZ62,DD62)</f>
        <v>44.19</v>
      </c>
    </row>
    <row r="63" spans="1:109" s="2" customFormat="1" x14ac:dyDescent="0.2">
      <c r="A63" s="2">
        <v>62</v>
      </c>
      <c r="B63" s="2">
        <v>172</v>
      </c>
      <c r="C63" s="2">
        <v>64.099999999999994</v>
      </c>
      <c r="D63" s="2">
        <v>74</v>
      </c>
      <c r="E63" s="2">
        <v>2</v>
      </c>
      <c r="F63" s="5">
        <v>1</v>
      </c>
      <c r="G63" s="2">
        <v>3</v>
      </c>
      <c r="H63" s="2">
        <v>0</v>
      </c>
      <c r="I63" s="2">
        <v>6</v>
      </c>
      <c r="J63" s="2">
        <v>29</v>
      </c>
      <c r="K63" s="2">
        <v>11.4</v>
      </c>
      <c r="L63" s="2">
        <v>13.4</v>
      </c>
      <c r="M63" s="2">
        <v>28.3</v>
      </c>
      <c r="N63" s="2">
        <v>33.9</v>
      </c>
      <c r="O63" s="2">
        <v>11</v>
      </c>
      <c r="P63" s="2">
        <v>10.3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6</v>
      </c>
      <c r="X63" s="2">
        <v>2</v>
      </c>
      <c r="Y63" s="2">
        <v>2</v>
      </c>
      <c r="Z63" s="2">
        <v>2</v>
      </c>
      <c r="AA63" s="2">
        <v>2</v>
      </c>
      <c r="AB63" s="2">
        <v>2</v>
      </c>
      <c r="AC63" s="2">
        <v>2</v>
      </c>
      <c r="AD63" s="2">
        <v>12</v>
      </c>
      <c r="AE63" s="2">
        <f t="shared" si="11"/>
        <v>22</v>
      </c>
      <c r="AF63" s="2">
        <v>50</v>
      </c>
      <c r="AG63" s="2">
        <v>0</v>
      </c>
      <c r="AH63" s="2">
        <v>0</v>
      </c>
      <c r="AI63" s="2">
        <f t="shared" si="21"/>
        <v>0</v>
      </c>
      <c r="AJ63" s="2">
        <v>5</v>
      </c>
      <c r="AK63" s="2">
        <v>30</v>
      </c>
      <c r="AL63" s="2">
        <f t="shared" si="22"/>
        <v>600</v>
      </c>
      <c r="AM63" s="2">
        <v>7</v>
      </c>
      <c r="AN63" s="2">
        <v>40</v>
      </c>
      <c r="AO63" s="2">
        <f t="shared" si="13"/>
        <v>924</v>
      </c>
      <c r="AP63" s="2">
        <v>120</v>
      </c>
      <c r="AQ63" s="2">
        <f t="shared" si="14"/>
        <v>1524</v>
      </c>
      <c r="AR63" s="2">
        <v>3</v>
      </c>
      <c r="AS63" s="2">
        <v>1</v>
      </c>
      <c r="AT63" s="2">
        <f>20*0.43</f>
        <v>8.6</v>
      </c>
      <c r="AU63" s="2">
        <v>1</v>
      </c>
      <c r="AV63" s="2">
        <v>1</v>
      </c>
      <c r="AW63" s="2">
        <f>21*0.11</f>
        <v>2.31</v>
      </c>
      <c r="AX63" s="2">
        <v>3</v>
      </c>
      <c r="AY63" s="2">
        <v>1</v>
      </c>
      <c r="AZ63" s="2">
        <f>23*0.43</f>
        <v>9.89</v>
      </c>
      <c r="BA63" s="2">
        <v>0</v>
      </c>
      <c r="BB63" s="2">
        <v>1</v>
      </c>
      <c r="BC63" s="2">
        <v>0</v>
      </c>
      <c r="BD63" s="2">
        <v>0</v>
      </c>
      <c r="BE63" s="2">
        <v>1</v>
      </c>
      <c r="BF63" s="2">
        <v>0</v>
      </c>
      <c r="BG63" s="2">
        <f t="shared" si="15"/>
        <v>20.8</v>
      </c>
      <c r="BH63" s="2">
        <v>1</v>
      </c>
      <c r="BI63" s="2">
        <v>25</v>
      </c>
      <c r="BJ63" s="2">
        <v>2</v>
      </c>
      <c r="BK63" s="2">
        <v>0</v>
      </c>
      <c r="BL63" s="2">
        <v>2</v>
      </c>
      <c r="BM63" s="2">
        <v>0</v>
      </c>
      <c r="BN63" s="2">
        <v>2</v>
      </c>
      <c r="BO63" s="2">
        <v>0</v>
      </c>
      <c r="BP63" s="2">
        <v>2</v>
      </c>
      <c r="BQ63" s="2">
        <v>0</v>
      </c>
      <c r="BR63" s="2">
        <v>2</v>
      </c>
      <c r="BS63" s="2">
        <v>0</v>
      </c>
      <c r="BT63" s="2">
        <f t="shared" si="16"/>
        <v>25</v>
      </c>
      <c r="BU63" s="2">
        <v>2</v>
      </c>
      <c r="BV63" s="2">
        <v>0</v>
      </c>
      <c r="BW63" s="2">
        <v>0</v>
      </c>
      <c r="BX63" s="2">
        <v>0</v>
      </c>
      <c r="BY63" s="2">
        <f t="shared" si="17"/>
        <v>45.8</v>
      </c>
    </row>
    <row r="64" spans="1:109" s="2" customFormat="1" x14ac:dyDescent="0.2">
      <c r="A64" s="2">
        <v>63</v>
      </c>
      <c r="B64" s="2">
        <v>150</v>
      </c>
      <c r="C64" s="2">
        <v>62.3</v>
      </c>
      <c r="D64" s="2">
        <v>69</v>
      </c>
      <c r="E64" s="2">
        <v>1</v>
      </c>
      <c r="F64" s="5">
        <v>4</v>
      </c>
      <c r="G64" s="2">
        <v>3</v>
      </c>
      <c r="H64" s="2">
        <v>1</v>
      </c>
      <c r="I64" s="2">
        <v>0</v>
      </c>
      <c r="J64" s="2">
        <v>28</v>
      </c>
      <c r="K64" s="2">
        <v>11.6</v>
      </c>
      <c r="L64" s="2">
        <v>11</v>
      </c>
      <c r="M64" s="2">
        <v>13.2</v>
      </c>
      <c r="N64" s="2">
        <v>12</v>
      </c>
      <c r="O64" s="2">
        <v>9</v>
      </c>
      <c r="P64" s="2">
        <v>13.8</v>
      </c>
      <c r="Q64" s="2">
        <v>1</v>
      </c>
      <c r="R64" s="2">
        <v>1</v>
      </c>
      <c r="S64" s="2">
        <v>1</v>
      </c>
      <c r="T64" s="2">
        <v>1</v>
      </c>
      <c r="U64" s="2">
        <v>1</v>
      </c>
      <c r="V64" s="2">
        <v>1</v>
      </c>
      <c r="W64" s="2">
        <v>6</v>
      </c>
      <c r="X64" s="2">
        <v>2</v>
      </c>
      <c r="Y64" s="2">
        <v>1</v>
      </c>
      <c r="Z64" s="2">
        <v>2</v>
      </c>
      <c r="AA64" s="2">
        <v>2</v>
      </c>
      <c r="AB64" s="2">
        <v>2</v>
      </c>
      <c r="AC64" s="2">
        <v>1</v>
      </c>
      <c r="AD64" s="2">
        <v>10</v>
      </c>
      <c r="AE64" s="2">
        <f t="shared" si="11"/>
        <v>18</v>
      </c>
      <c r="AF64" s="2">
        <v>51</v>
      </c>
      <c r="AG64" s="2">
        <v>2</v>
      </c>
      <c r="AH64" s="2">
        <v>15</v>
      </c>
      <c r="AI64" s="2">
        <f t="shared" si="21"/>
        <v>240</v>
      </c>
      <c r="AJ64" s="2">
        <v>3</v>
      </c>
      <c r="AK64" s="2">
        <v>40</v>
      </c>
      <c r="AL64" s="2">
        <f t="shared" si="22"/>
        <v>480</v>
      </c>
      <c r="AM64" s="2">
        <v>5</v>
      </c>
      <c r="AN64" s="2">
        <v>50</v>
      </c>
      <c r="AO64" s="2">
        <f t="shared" si="13"/>
        <v>825</v>
      </c>
      <c r="AP64" s="2">
        <v>120</v>
      </c>
      <c r="AQ64" s="2">
        <f t="shared" si="14"/>
        <v>1545</v>
      </c>
      <c r="AR64" s="2">
        <v>3</v>
      </c>
      <c r="AS64" s="2">
        <v>1</v>
      </c>
      <c r="AT64" s="2">
        <f>20*0.43</f>
        <v>8.6</v>
      </c>
      <c r="AU64" s="2">
        <v>1</v>
      </c>
      <c r="AV64" s="2">
        <v>1</v>
      </c>
      <c r="AW64" s="2">
        <f>21*0.11</f>
        <v>2.31</v>
      </c>
      <c r="AX64" s="2">
        <v>2</v>
      </c>
      <c r="AY64" s="2">
        <v>1</v>
      </c>
      <c r="AZ64" s="2">
        <f>23*0.25</f>
        <v>5.75</v>
      </c>
      <c r="BA64" s="2">
        <v>1</v>
      </c>
      <c r="BB64" s="2">
        <v>1</v>
      </c>
      <c r="BC64" s="2">
        <f>23*0.11</f>
        <v>2.5299999999999998</v>
      </c>
      <c r="BD64" s="2">
        <v>0</v>
      </c>
      <c r="BE64" s="2">
        <v>1</v>
      </c>
      <c r="BF64" s="2">
        <v>0</v>
      </c>
      <c r="BG64" s="2">
        <f t="shared" si="15"/>
        <v>19.189999999999998</v>
      </c>
      <c r="BH64" s="2">
        <v>1</v>
      </c>
      <c r="BI64" s="2">
        <v>25</v>
      </c>
      <c r="BJ64" s="2">
        <v>2</v>
      </c>
      <c r="BK64" s="2">
        <v>0</v>
      </c>
      <c r="BL64" s="2">
        <v>2</v>
      </c>
      <c r="BM64" s="2">
        <v>0</v>
      </c>
      <c r="BN64" s="2">
        <v>2</v>
      </c>
      <c r="BO64" s="2">
        <v>0</v>
      </c>
      <c r="BP64" s="2">
        <v>2</v>
      </c>
      <c r="BQ64" s="2">
        <v>0</v>
      </c>
      <c r="BR64" s="2">
        <v>2</v>
      </c>
      <c r="BS64" s="2">
        <v>0</v>
      </c>
      <c r="BT64" s="2">
        <f t="shared" si="16"/>
        <v>25</v>
      </c>
      <c r="BU64" s="2">
        <v>2</v>
      </c>
      <c r="BV64" s="2">
        <v>0</v>
      </c>
      <c r="BW64" s="2">
        <v>0</v>
      </c>
      <c r="BX64" s="2">
        <v>0</v>
      </c>
      <c r="BY64" s="2">
        <f t="shared" si="17"/>
        <v>44.19</v>
      </c>
    </row>
    <row r="65" spans="1:109" s="2" customFormat="1" x14ac:dyDescent="0.2">
      <c r="A65" s="2">
        <v>64</v>
      </c>
      <c r="B65" s="2">
        <v>165</v>
      </c>
      <c r="C65" s="2">
        <v>85</v>
      </c>
      <c r="D65" s="2">
        <v>70</v>
      </c>
      <c r="E65" s="2">
        <v>1</v>
      </c>
      <c r="F65" s="2">
        <v>1</v>
      </c>
      <c r="G65" s="2">
        <v>1</v>
      </c>
      <c r="H65" s="2">
        <v>0</v>
      </c>
      <c r="I65" s="2">
        <v>8</v>
      </c>
      <c r="J65" s="2">
        <v>28</v>
      </c>
      <c r="K65" s="2">
        <v>11.7</v>
      </c>
      <c r="L65" s="2">
        <v>25</v>
      </c>
      <c r="M65" s="2">
        <v>28.8</v>
      </c>
      <c r="N65" s="2">
        <v>27.9</v>
      </c>
      <c r="O65" s="2">
        <v>11</v>
      </c>
      <c r="P65" s="2">
        <v>6.6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  <c r="W65" s="2">
        <f>SUM(Q65:V65)</f>
        <v>6</v>
      </c>
      <c r="X65" s="2">
        <v>2</v>
      </c>
      <c r="Y65" s="2">
        <v>3</v>
      </c>
      <c r="Z65" s="2">
        <v>3</v>
      </c>
      <c r="AA65" s="2">
        <v>3</v>
      </c>
      <c r="AB65" s="2">
        <v>3</v>
      </c>
      <c r="AC65" s="2">
        <v>3</v>
      </c>
      <c r="AD65" s="2">
        <v>3</v>
      </c>
      <c r="AE65" s="2">
        <f t="shared" si="11"/>
        <v>18</v>
      </c>
      <c r="AF65" s="2">
        <v>56</v>
      </c>
      <c r="AG65" s="2">
        <v>0</v>
      </c>
      <c r="AH65" s="2">
        <v>0</v>
      </c>
      <c r="AI65" s="2">
        <f t="shared" si="21"/>
        <v>0</v>
      </c>
      <c r="AJ65" s="2">
        <v>7</v>
      </c>
      <c r="AK65" s="2">
        <v>60</v>
      </c>
      <c r="AL65" s="2">
        <f t="shared" si="22"/>
        <v>1680</v>
      </c>
      <c r="AM65" s="2">
        <v>2</v>
      </c>
      <c r="AN65" s="2">
        <v>120</v>
      </c>
      <c r="AO65" s="2">
        <f t="shared" si="13"/>
        <v>792</v>
      </c>
      <c r="AP65" s="2">
        <v>240</v>
      </c>
      <c r="AQ65" s="2">
        <f t="shared" si="14"/>
        <v>2472</v>
      </c>
      <c r="AR65" s="2">
        <v>1</v>
      </c>
      <c r="AS65" s="2">
        <v>2</v>
      </c>
      <c r="AT65" s="2">
        <f>20*0.32</f>
        <v>6.4</v>
      </c>
      <c r="AU65" s="2">
        <v>0</v>
      </c>
      <c r="AV65" s="2">
        <v>0</v>
      </c>
      <c r="AW65" s="2">
        <v>0</v>
      </c>
      <c r="AX65" s="2">
        <v>3</v>
      </c>
      <c r="AY65" s="2">
        <v>2</v>
      </c>
      <c r="AZ65" s="2">
        <f>23*1.29</f>
        <v>29.67</v>
      </c>
      <c r="BA65" s="2">
        <v>0</v>
      </c>
      <c r="BB65" s="2">
        <v>1</v>
      </c>
      <c r="BC65" s="2">
        <v>0</v>
      </c>
      <c r="BD65" s="2">
        <v>0</v>
      </c>
      <c r="BE65" s="2">
        <v>1</v>
      </c>
      <c r="BF65" s="2">
        <v>0</v>
      </c>
      <c r="BG65" s="2">
        <f t="shared" si="15"/>
        <v>36.07</v>
      </c>
      <c r="BH65" s="2">
        <v>1</v>
      </c>
      <c r="BI65" s="2">
        <v>25</v>
      </c>
      <c r="BJ65" s="2">
        <v>2</v>
      </c>
      <c r="BK65" s="2">
        <v>0</v>
      </c>
      <c r="BL65" s="2">
        <v>2</v>
      </c>
      <c r="BM65" s="2">
        <v>0</v>
      </c>
      <c r="BN65" s="2">
        <v>2</v>
      </c>
      <c r="BO65" s="2">
        <v>0</v>
      </c>
      <c r="BP65" s="2">
        <v>2</v>
      </c>
      <c r="BQ65" s="2">
        <v>0</v>
      </c>
      <c r="BR65" s="2">
        <v>2</v>
      </c>
      <c r="BS65" s="2">
        <v>0</v>
      </c>
      <c r="BT65" s="2">
        <f t="shared" si="16"/>
        <v>25</v>
      </c>
      <c r="BU65" s="2">
        <v>2</v>
      </c>
      <c r="BV65" s="2">
        <v>0</v>
      </c>
      <c r="BW65" s="2">
        <v>0</v>
      </c>
      <c r="BX65" s="2">
        <v>0</v>
      </c>
      <c r="BY65" s="2">
        <f t="shared" si="17"/>
        <v>61.07</v>
      </c>
      <c r="BZ65" s="2">
        <v>1</v>
      </c>
      <c r="CA65" s="2">
        <v>2</v>
      </c>
      <c r="CB65" s="2">
        <f>20*0.32</f>
        <v>6.4</v>
      </c>
      <c r="CC65" s="2">
        <v>0</v>
      </c>
      <c r="CD65" s="2">
        <v>0</v>
      </c>
      <c r="CE65" s="2">
        <v>0</v>
      </c>
      <c r="CF65" s="2">
        <v>3</v>
      </c>
      <c r="CG65" s="2">
        <v>2</v>
      </c>
      <c r="CH65" s="2">
        <f>23*1.29</f>
        <v>29.67</v>
      </c>
      <c r="CI65" s="2">
        <v>0</v>
      </c>
      <c r="CJ65" s="2">
        <v>1</v>
      </c>
      <c r="CK65" s="2">
        <v>0</v>
      </c>
      <c r="CL65" s="2">
        <v>0</v>
      </c>
      <c r="CM65" s="2">
        <v>1</v>
      </c>
      <c r="CN65" s="2">
        <v>0</v>
      </c>
      <c r="CO65" s="2">
        <v>1</v>
      </c>
      <c r="CP65" s="2">
        <v>25</v>
      </c>
      <c r="CQ65" s="2">
        <v>2</v>
      </c>
      <c r="CR65" s="2">
        <v>0</v>
      </c>
      <c r="CS65" s="2">
        <v>2</v>
      </c>
      <c r="CT65" s="2">
        <v>0</v>
      </c>
      <c r="CU65" s="2">
        <v>2</v>
      </c>
      <c r="CV65" s="2">
        <v>0</v>
      </c>
      <c r="CW65" s="2">
        <v>2</v>
      </c>
      <c r="CX65" s="2">
        <v>0</v>
      </c>
      <c r="CY65" s="2">
        <v>2</v>
      </c>
      <c r="CZ65" s="2">
        <v>0</v>
      </c>
      <c r="DA65" s="2">
        <v>2</v>
      </c>
      <c r="DB65" s="2">
        <v>0</v>
      </c>
      <c r="DC65" s="2">
        <v>0</v>
      </c>
      <c r="DD65" s="2">
        <v>0</v>
      </c>
      <c r="DE65" s="2">
        <f>SUM(CB65,CE65,CH65,CK65,CN65,CP65,CR65,CT65,CV65,CX65,CZ65,DD65)</f>
        <v>61.07</v>
      </c>
    </row>
    <row r="66" spans="1:109" s="2" customFormat="1" x14ac:dyDescent="0.2">
      <c r="A66" s="2">
        <v>65</v>
      </c>
      <c r="B66" s="2">
        <v>179</v>
      </c>
      <c r="C66" s="2">
        <v>68.7</v>
      </c>
      <c r="D66" s="2">
        <v>81</v>
      </c>
      <c r="E66" s="2">
        <v>2</v>
      </c>
      <c r="F66" s="5">
        <v>4</v>
      </c>
      <c r="G66" s="2">
        <v>1</v>
      </c>
      <c r="H66" s="2">
        <v>0</v>
      </c>
      <c r="I66" s="2">
        <v>4</v>
      </c>
      <c r="J66" s="2">
        <v>25</v>
      </c>
      <c r="K66" s="2">
        <v>11.7</v>
      </c>
      <c r="L66" s="2">
        <v>26.7</v>
      </c>
      <c r="M66" s="2">
        <v>26.7</v>
      </c>
      <c r="N66" s="2">
        <v>29.9</v>
      </c>
      <c r="O66" s="2">
        <v>9</v>
      </c>
      <c r="P66" s="2">
        <v>11.5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6</v>
      </c>
      <c r="X66" s="2">
        <v>1</v>
      </c>
      <c r="Y66" s="2">
        <v>1</v>
      </c>
      <c r="Z66" s="2">
        <v>2</v>
      </c>
      <c r="AA66" s="2">
        <v>2</v>
      </c>
      <c r="AB66" s="2">
        <v>1</v>
      </c>
      <c r="AC66" s="2">
        <v>1</v>
      </c>
      <c r="AD66" s="2">
        <v>8</v>
      </c>
      <c r="AE66" s="2">
        <f t="shared" ref="AE66:AE97" si="23">SUM(Y66:AD66)</f>
        <v>15</v>
      </c>
      <c r="AF66" s="2">
        <v>47</v>
      </c>
      <c r="AG66" s="2">
        <v>0</v>
      </c>
      <c r="AH66" s="2">
        <v>0</v>
      </c>
      <c r="AI66" s="2">
        <f t="shared" si="21"/>
        <v>0</v>
      </c>
      <c r="AJ66" s="2">
        <v>6</v>
      </c>
      <c r="AK66" s="2">
        <v>50</v>
      </c>
      <c r="AL66" s="2">
        <f t="shared" si="22"/>
        <v>1200</v>
      </c>
      <c r="AM66" s="2">
        <v>2</v>
      </c>
      <c r="AN66" s="2">
        <v>40</v>
      </c>
      <c r="AO66" s="2">
        <f t="shared" ref="AO66:AO97" si="24">PRODUCT(AM66,AN66,3.3)</f>
        <v>264</v>
      </c>
      <c r="AP66" s="2">
        <v>210</v>
      </c>
      <c r="AQ66" s="2">
        <f t="shared" ref="AQ66:AQ97" si="25">SUM(AO66,AL66,AI66)</f>
        <v>1464</v>
      </c>
      <c r="AR66" s="2">
        <v>1</v>
      </c>
      <c r="AS66" s="2">
        <v>1</v>
      </c>
      <c r="AT66" s="2">
        <f>20*0.11</f>
        <v>2.2000000000000002</v>
      </c>
      <c r="AU66" s="2">
        <v>1</v>
      </c>
      <c r="AV66" s="2">
        <v>1</v>
      </c>
      <c r="AW66" s="2">
        <f>21*0.11</f>
        <v>2.31</v>
      </c>
      <c r="AX66" s="2">
        <v>3</v>
      </c>
      <c r="AY66" s="2">
        <v>1</v>
      </c>
      <c r="AZ66" s="2">
        <f>23*0.43</f>
        <v>9.89</v>
      </c>
      <c r="BA66" s="2">
        <v>0</v>
      </c>
      <c r="BB66" s="2">
        <v>1</v>
      </c>
      <c r="BC66" s="2">
        <v>0</v>
      </c>
      <c r="BD66" s="2">
        <v>1</v>
      </c>
      <c r="BE66" s="2">
        <v>1</v>
      </c>
      <c r="BF66" s="2">
        <f>30*0.11</f>
        <v>3.3</v>
      </c>
      <c r="BG66" s="2">
        <f t="shared" ref="BG66:BG97" si="26">SUM(BF66,BC66,AZ66,AW66,AT66)</f>
        <v>17.700000000000003</v>
      </c>
      <c r="BH66" s="2">
        <v>1</v>
      </c>
      <c r="BI66" s="2">
        <v>25</v>
      </c>
      <c r="BJ66" s="2">
        <v>2</v>
      </c>
      <c r="BK66" s="2">
        <v>0</v>
      </c>
      <c r="BL66" s="2">
        <v>2</v>
      </c>
      <c r="BM66" s="2">
        <v>0</v>
      </c>
      <c r="BN66" s="2">
        <v>2</v>
      </c>
      <c r="BO66" s="2">
        <v>0</v>
      </c>
      <c r="BP66" s="2">
        <v>2</v>
      </c>
      <c r="BQ66" s="2">
        <v>0</v>
      </c>
      <c r="BR66" s="2">
        <v>2</v>
      </c>
      <c r="BS66" s="2">
        <v>0</v>
      </c>
      <c r="BT66" s="2">
        <f t="shared" ref="BT66:BT97" si="27">SUM(BS66,BQ66,BO66,BM66,BK66,BI66)</f>
        <v>25</v>
      </c>
      <c r="BU66" s="2">
        <v>2</v>
      </c>
      <c r="BV66" s="2">
        <v>0</v>
      </c>
      <c r="BW66" s="2">
        <v>0</v>
      </c>
      <c r="BX66" s="2">
        <v>0</v>
      </c>
      <c r="BY66" s="2">
        <f t="shared" ref="BY66:BY97" si="28">SUM(AT66,AW66,AZ66,BC66,BF66,BI66,BK66,BM66,BO66,BQ66,BS66,BX66)</f>
        <v>42.7</v>
      </c>
    </row>
    <row r="67" spans="1:109" s="2" customFormat="1" x14ac:dyDescent="0.2">
      <c r="A67" s="2">
        <v>66</v>
      </c>
      <c r="B67" s="2">
        <v>171</v>
      </c>
      <c r="C67" s="2">
        <v>76</v>
      </c>
      <c r="D67" s="2">
        <v>74</v>
      </c>
      <c r="E67" s="2">
        <v>0</v>
      </c>
      <c r="F67" s="2">
        <v>2</v>
      </c>
      <c r="G67" s="2">
        <v>1</v>
      </c>
      <c r="H67" s="2">
        <v>3</v>
      </c>
      <c r="I67" s="2">
        <v>7</v>
      </c>
      <c r="J67" s="2">
        <v>30</v>
      </c>
      <c r="K67" s="2">
        <v>12.3</v>
      </c>
      <c r="L67" s="2">
        <v>24.3</v>
      </c>
      <c r="M67" s="2">
        <v>45</v>
      </c>
      <c r="N67" s="2">
        <v>39.299999999999997</v>
      </c>
      <c r="O67" s="2">
        <v>11</v>
      </c>
      <c r="P67" s="2">
        <v>6.8</v>
      </c>
      <c r="Q67" s="2">
        <v>1</v>
      </c>
      <c r="R67" s="2">
        <v>1</v>
      </c>
      <c r="S67" s="2">
        <v>1</v>
      </c>
      <c r="T67" s="2">
        <v>1</v>
      </c>
      <c r="U67" s="2">
        <v>1</v>
      </c>
      <c r="V67" s="2">
        <v>1</v>
      </c>
      <c r="W67" s="2">
        <f t="shared" ref="W67:W72" si="29">SUM(Q67:V67)</f>
        <v>6</v>
      </c>
      <c r="X67" s="2">
        <v>2</v>
      </c>
      <c r="Y67" s="2">
        <v>3</v>
      </c>
      <c r="Z67" s="2">
        <v>3</v>
      </c>
      <c r="AA67" s="2">
        <v>3</v>
      </c>
      <c r="AB67" s="2">
        <v>3</v>
      </c>
      <c r="AC67" s="2">
        <v>3</v>
      </c>
      <c r="AD67" s="2">
        <v>3</v>
      </c>
      <c r="AE67" s="2">
        <f t="shared" si="23"/>
        <v>18</v>
      </c>
      <c r="AF67" s="2">
        <v>50</v>
      </c>
      <c r="AG67" s="2">
        <v>7</v>
      </c>
      <c r="AH67" s="2">
        <v>360</v>
      </c>
      <c r="AI67" s="2">
        <f t="shared" si="21"/>
        <v>20160</v>
      </c>
      <c r="AJ67" s="2">
        <v>7</v>
      </c>
      <c r="AK67" s="2">
        <v>60</v>
      </c>
      <c r="AL67" s="2">
        <f t="shared" si="22"/>
        <v>1680</v>
      </c>
      <c r="AM67" s="2">
        <v>7</v>
      </c>
      <c r="AN67" s="2">
        <v>600</v>
      </c>
      <c r="AO67" s="2">
        <f t="shared" si="24"/>
        <v>13860</v>
      </c>
      <c r="AP67" s="2">
        <v>120</v>
      </c>
      <c r="AQ67" s="2">
        <f t="shared" si="25"/>
        <v>35700</v>
      </c>
      <c r="AR67" s="2">
        <v>3</v>
      </c>
      <c r="AS67" s="2">
        <v>4</v>
      </c>
      <c r="AT67" s="2">
        <f>20*4.29</f>
        <v>85.8</v>
      </c>
      <c r="AU67" s="2">
        <v>0</v>
      </c>
      <c r="AV67" s="2">
        <v>1</v>
      </c>
      <c r="AW67" s="2">
        <v>0</v>
      </c>
      <c r="AX67" s="2">
        <v>3</v>
      </c>
      <c r="AY67" s="2">
        <v>2</v>
      </c>
      <c r="AZ67" s="2">
        <f>23*1.29</f>
        <v>29.67</v>
      </c>
      <c r="BA67" s="2">
        <v>3</v>
      </c>
      <c r="BB67" s="2">
        <v>4</v>
      </c>
      <c r="BC67" s="2">
        <f>23*4.29</f>
        <v>98.67</v>
      </c>
      <c r="BD67" s="2">
        <v>3</v>
      </c>
      <c r="BE67" s="2">
        <v>2</v>
      </c>
      <c r="BF67" s="2">
        <f>30*1.29</f>
        <v>38.700000000000003</v>
      </c>
      <c r="BG67" s="2">
        <f t="shared" si="26"/>
        <v>252.84000000000003</v>
      </c>
      <c r="BH67" s="2">
        <v>1</v>
      </c>
      <c r="BI67" s="2">
        <v>25</v>
      </c>
      <c r="BJ67" s="2">
        <v>2</v>
      </c>
      <c r="BK67" s="2">
        <v>0</v>
      </c>
      <c r="BL67" s="2">
        <v>2</v>
      </c>
      <c r="BM67" s="2">
        <v>0</v>
      </c>
      <c r="BN67" s="2">
        <v>2</v>
      </c>
      <c r="BO67" s="2">
        <v>0</v>
      </c>
      <c r="BP67" s="2">
        <v>2</v>
      </c>
      <c r="BQ67" s="2">
        <v>0</v>
      </c>
      <c r="BR67" s="2">
        <v>2</v>
      </c>
      <c r="BS67" s="2">
        <v>0</v>
      </c>
      <c r="BT67" s="2">
        <f t="shared" si="27"/>
        <v>25</v>
      </c>
      <c r="BU67" s="2">
        <v>2</v>
      </c>
      <c r="BV67" s="2">
        <v>0</v>
      </c>
      <c r="BW67" s="2">
        <v>0</v>
      </c>
      <c r="BX67" s="2">
        <v>0</v>
      </c>
      <c r="BY67" s="2">
        <f t="shared" si="28"/>
        <v>277.83999999999997</v>
      </c>
    </row>
    <row r="68" spans="1:109" s="2" customFormat="1" x14ac:dyDescent="0.2">
      <c r="A68" s="2">
        <v>67</v>
      </c>
      <c r="B68" s="2">
        <v>162</v>
      </c>
      <c r="C68" s="2">
        <v>83</v>
      </c>
      <c r="D68" s="2">
        <v>77</v>
      </c>
      <c r="E68" s="2">
        <v>1</v>
      </c>
      <c r="F68" s="2">
        <v>2</v>
      </c>
      <c r="G68" s="2">
        <v>1</v>
      </c>
      <c r="H68" s="2">
        <v>2</v>
      </c>
      <c r="I68" s="2">
        <v>3</v>
      </c>
      <c r="J68" s="2">
        <v>25</v>
      </c>
      <c r="K68" s="2">
        <v>12.6</v>
      </c>
      <c r="L68" s="2">
        <v>16.899999999999999</v>
      </c>
      <c r="M68" s="2">
        <v>17.8</v>
      </c>
      <c r="N68" s="2">
        <v>17.8</v>
      </c>
      <c r="O68" s="2">
        <v>10</v>
      </c>
      <c r="P68" s="2">
        <v>9</v>
      </c>
      <c r="Q68" s="2">
        <v>1</v>
      </c>
      <c r="R68" s="2">
        <v>1</v>
      </c>
      <c r="S68" s="2">
        <v>1</v>
      </c>
      <c r="T68" s="2">
        <v>1</v>
      </c>
      <c r="U68" s="2">
        <v>1</v>
      </c>
      <c r="V68" s="2">
        <v>1</v>
      </c>
      <c r="W68" s="2">
        <f t="shared" si="29"/>
        <v>6</v>
      </c>
      <c r="X68" s="2">
        <v>2</v>
      </c>
      <c r="Y68" s="2">
        <v>3</v>
      </c>
      <c r="Z68" s="2">
        <v>2</v>
      </c>
      <c r="AA68" s="2">
        <v>2</v>
      </c>
      <c r="AB68" s="2">
        <v>3</v>
      </c>
      <c r="AC68" s="2">
        <v>3</v>
      </c>
      <c r="AD68" s="2">
        <v>3</v>
      </c>
      <c r="AE68" s="2">
        <f t="shared" si="23"/>
        <v>16</v>
      </c>
      <c r="AF68" s="2">
        <v>54</v>
      </c>
      <c r="AG68" s="2">
        <v>0</v>
      </c>
      <c r="AH68" s="2">
        <v>0</v>
      </c>
      <c r="AI68" s="2">
        <f t="shared" si="21"/>
        <v>0</v>
      </c>
      <c r="AJ68" s="2">
        <v>0</v>
      </c>
      <c r="AK68" s="2">
        <v>0</v>
      </c>
      <c r="AL68" s="2">
        <f t="shared" si="22"/>
        <v>0</v>
      </c>
      <c r="AM68" s="2">
        <v>7</v>
      </c>
      <c r="AN68" s="2">
        <v>300</v>
      </c>
      <c r="AO68" s="2">
        <f t="shared" si="24"/>
        <v>6930</v>
      </c>
      <c r="AP68" s="2">
        <v>180</v>
      </c>
      <c r="AQ68" s="2">
        <f t="shared" si="25"/>
        <v>6930</v>
      </c>
      <c r="AR68" s="2">
        <v>3</v>
      </c>
      <c r="AS68" s="2">
        <v>4</v>
      </c>
      <c r="AT68" s="2">
        <f>20*4.29</f>
        <v>85.8</v>
      </c>
      <c r="AU68" s="2">
        <v>1</v>
      </c>
      <c r="AV68" s="2">
        <v>2</v>
      </c>
      <c r="AW68" s="2">
        <f>21*0.32</f>
        <v>6.72</v>
      </c>
      <c r="AX68" s="2">
        <v>0</v>
      </c>
      <c r="AY68" s="2">
        <v>1</v>
      </c>
      <c r="AZ68" s="2">
        <v>0</v>
      </c>
      <c r="BA68" s="2">
        <v>0</v>
      </c>
      <c r="BB68" s="2">
        <v>1</v>
      </c>
      <c r="BC68" s="2">
        <v>0</v>
      </c>
      <c r="BD68" s="2">
        <v>0</v>
      </c>
      <c r="BE68" s="2">
        <v>1</v>
      </c>
      <c r="BF68" s="2">
        <v>0</v>
      </c>
      <c r="BG68" s="2">
        <f t="shared" si="26"/>
        <v>92.52</v>
      </c>
      <c r="BH68" s="2">
        <v>1</v>
      </c>
      <c r="BI68" s="2">
        <v>25</v>
      </c>
      <c r="BJ68" s="2">
        <v>2</v>
      </c>
      <c r="BK68" s="2">
        <v>0</v>
      </c>
      <c r="BL68" s="2">
        <v>2</v>
      </c>
      <c r="BM68" s="2">
        <v>0</v>
      </c>
      <c r="BN68" s="2">
        <v>2</v>
      </c>
      <c r="BO68" s="2">
        <v>0</v>
      </c>
      <c r="BP68" s="2">
        <v>2</v>
      </c>
      <c r="BQ68" s="2">
        <v>0</v>
      </c>
      <c r="BR68" s="2">
        <v>2</v>
      </c>
      <c r="BS68" s="2">
        <v>0</v>
      </c>
      <c r="BT68" s="2">
        <f t="shared" si="27"/>
        <v>25</v>
      </c>
      <c r="BU68" s="2">
        <v>2</v>
      </c>
      <c r="BV68" s="2">
        <v>0</v>
      </c>
      <c r="BW68" s="2">
        <v>0</v>
      </c>
      <c r="BX68" s="2">
        <v>0</v>
      </c>
      <c r="BY68" s="2">
        <f t="shared" si="28"/>
        <v>117.52</v>
      </c>
      <c r="BZ68" s="2">
        <v>3</v>
      </c>
      <c r="CA68" s="2">
        <v>4</v>
      </c>
      <c r="CB68" s="2">
        <f>20*4.29</f>
        <v>85.8</v>
      </c>
      <c r="CC68" s="2">
        <v>1</v>
      </c>
      <c r="CD68" s="2">
        <v>2</v>
      </c>
      <c r="CE68" s="2">
        <f>21*0.32</f>
        <v>6.72</v>
      </c>
      <c r="CF68" s="2">
        <v>1</v>
      </c>
      <c r="CG68" s="2">
        <v>1</v>
      </c>
      <c r="CH68" s="2">
        <f>23*0.11</f>
        <v>2.5299999999999998</v>
      </c>
      <c r="CI68" s="2">
        <v>0</v>
      </c>
      <c r="CJ68" s="2">
        <v>1</v>
      </c>
      <c r="CK68" s="2">
        <v>0</v>
      </c>
      <c r="CL68" s="2">
        <v>0</v>
      </c>
      <c r="CM68" s="2">
        <v>1</v>
      </c>
      <c r="CN68" s="2">
        <v>0</v>
      </c>
      <c r="CO68" s="2">
        <v>1</v>
      </c>
      <c r="CP68" s="2">
        <v>25</v>
      </c>
      <c r="CQ68" s="2">
        <v>2</v>
      </c>
      <c r="CR68" s="2">
        <v>0</v>
      </c>
      <c r="CS68" s="2">
        <v>2</v>
      </c>
      <c r="CT68" s="2">
        <v>0</v>
      </c>
      <c r="CU68" s="2">
        <v>2</v>
      </c>
      <c r="CV68" s="2">
        <v>0</v>
      </c>
      <c r="CW68" s="2">
        <v>2</v>
      </c>
      <c r="CX68" s="2">
        <v>0</v>
      </c>
      <c r="CY68" s="2">
        <v>2</v>
      </c>
      <c r="CZ68" s="2">
        <v>0</v>
      </c>
      <c r="DA68" s="2">
        <v>2</v>
      </c>
      <c r="DB68" s="2">
        <v>0</v>
      </c>
      <c r="DC68" s="2">
        <v>0</v>
      </c>
      <c r="DD68" s="2">
        <v>0</v>
      </c>
      <c r="DE68" s="2">
        <f>SUM(CB68,CE68,CH68,CK68,CN68,CP68,CR68,CT68,CV68,CX68,CZ68,DD68)</f>
        <v>120.05</v>
      </c>
    </row>
    <row r="69" spans="1:109" s="2" customFormat="1" x14ac:dyDescent="0.2">
      <c r="A69" s="2">
        <v>68</v>
      </c>
      <c r="B69" s="2">
        <v>160</v>
      </c>
      <c r="C69" s="2">
        <v>78</v>
      </c>
      <c r="D69" s="2">
        <v>83</v>
      </c>
      <c r="E69" s="2">
        <v>1</v>
      </c>
      <c r="F69" s="2">
        <v>2</v>
      </c>
      <c r="G69" s="2">
        <v>2</v>
      </c>
      <c r="H69" s="2">
        <v>0</v>
      </c>
      <c r="I69" s="2">
        <v>9</v>
      </c>
      <c r="J69" s="2">
        <v>21</v>
      </c>
      <c r="K69" s="2">
        <v>12.6</v>
      </c>
      <c r="L69" s="2">
        <v>15.9</v>
      </c>
      <c r="M69" s="2">
        <v>23.7</v>
      </c>
      <c r="N69" s="2">
        <v>18.2</v>
      </c>
      <c r="O69" s="2">
        <v>10</v>
      </c>
      <c r="P69" s="2">
        <v>11.6</v>
      </c>
      <c r="Q69" s="2">
        <v>1</v>
      </c>
      <c r="R69" s="2">
        <v>1</v>
      </c>
      <c r="S69" s="2">
        <v>1</v>
      </c>
      <c r="T69" s="2">
        <v>1</v>
      </c>
      <c r="U69" s="2">
        <v>1</v>
      </c>
      <c r="V69" s="2">
        <v>1</v>
      </c>
      <c r="W69" s="2">
        <f t="shared" si="29"/>
        <v>6</v>
      </c>
      <c r="X69" s="2">
        <v>2</v>
      </c>
      <c r="Y69" s="2">
        <v>3</v>
      </c>
      <c r="Z69" s="2">
        <v>3</v>
      </c>
      <c r="AA69" s="2">
        <v>3</v>
      </c>
      <c r="AB69" s="2">
        <v>3</v>
      </c>
      <c r="AC69" s="2">
        <v>3</v>
      </c>
      <c r="AD69" s="2">
        <v>3</v>
      </c>
      <c r="AE69" s="2">
        <f t="shared" si="23"/>
        <v>18</v>
      </c>
      <c r="AF69" s="2">
        <v>52</v>
      </c>
      <c r="AG69" s="2">
        <v>0</v>
      </c>
      <c r="AH69" s="2">
        <v>0</v>
      </c>
      <c r="AI69" s="2">
        <f t="shared" si="21"/>
        <v>0</v>
      </c>
      <c r="AJ69" s="2">
        <v>0</v>
      </c>
      <c r="AK69" s="2">
        <v>0</v>
      </c>
      <c r="AL69" s="2">
        <f t="shared" si="22"/>
        <v>0</v>
      </c>
      <c r="AM69" s="2">
        <v>4</v>
      </c>
      <c r="AN69" s="2">
        <v>60</v>
      </c>
      <c r="AO69" s="2">
        <f t="shared" si="24"/>
        <v>792</v>
      </c>
      <c r="AP69" s="2">
        <v>120</v>
      </c>
      <c r="AQ69" s="2">
        <f t="shared" si="25"/>
        <v>792</v>
      </c>
      <c r="AR69" s="2">
        <v>2</v>
      </c>
      <c r="AS69" s="2">
        <v>1</v>
      </c>
      <c r="AT69" s="2">
        <f>0.25*20</f>
        <v>5</v>
      </c>
      <c r="AU69" s="2">
        <v>0</v>
      </c>
      <c r="AV69" s="2">
        <v>1</v>
      </c>
      <c r="AW69" s="2">
        <v>0</v>
      </c>
      <c r="AX69" s="2">
        <v>0</v>
      </c>
      <c r="AY69" s="2">
        <v>1</v>
      </c>
      <c r="AZ69" s="2">
        <v>0</v>
      </c>
      <c r="BA69" s="2">
        <v>0</v>
      </c>
      <c r="BB69" s="2">
        <v>1</v>
      </c>
      <c r="BC69" s="2">
        <v>0</v>
      </c>
      <c r="BD69" s="2">
        <v>0</v>
      </c>
      <c r="BE69" s="2">
        <v>1</v>
      </c>
      <c r="BF69" s="2">
        <v>0</v>
      </c>
      <c r="BG69" s="2">
        <f t="shared" si="26"/>
        <v>5</v>
      </c>
      <c r="BH69" s="2">
        <v>1</v>
      </c>
      <c r="BI69" s="2">
        <v>25</v>
      </c>
      <c r="BJ69" s="2">
        <v>2</v>
      </c>
      <c r="BK69" s="2">
        <v>0</v>
      </c>
      <c r="BL69" s="2">
        <v>2</v>
      </c>
      <c r="BM69" s="2">
        <v>0</v>
      </c>
      <c r="BN69" s="2">
        <v>2</v>
      </c>
      <c r="BO69" s="2">
        <v>0</v>
      </c>
      <c r="BP69" s="2">
        <v>2</v>
      </c>
      <c r="BQ69" s="2">
        <v>0</v>
      </c>
      <c r="BR69" s="2">
        <v>2</v>
      </c>
      <c r="BS69" s="2">
        <v>0</v>
      </c>
      <c r="BT69" s="2">
        <f t="shared" si="27"/>
        <v>25</v>
      </c>
      <c r="BU69" s="2">
        <v>2</v>
      </c>
      <c r="BV69" s="2">
        <v>0</v>
      </c>
      <c r="BW69" s="2">
        <v>0</v>
      </c>
      <c r="BX69" s="2">
        <v>0</v>
      </c>
      <c r="BY69" s="2">
        <f t="shared" si="28"/>
        <v>30</v>
      </c>
      <c r="BZ69" s="2">
        <v>3</v>
      </c>
      <c r="CA69" s="2">
        <v>2</v>
      </c>
      <c r="CB69" s="2">
        <f>1.29*20</f>
        <v>25.8</v>
      </c>
      <c r="CC69" s="2">
        <v>1</v>
      </c>
      <c r="CD69" s="2">
        <v>2</v>
      </c>
      <c r="CE69" s="2">
        <f>21*0.32</f>
        <v>6.72</v>
      </c>
      <c r="CF69" s="2">
        <v>0</v>
      </c>
      <c r="CG69" s="2">
        <v>1</v>
      </c>
      <c r="CH69" s="2">
        <v>0</v>
      </c>
      <c r="CI69" s="2">
        <v>0</v>
      </c>
      <c r="CJ69" s="2">
        <v>1</v>
      </c>
      <c r="CK69" s="2">
        <v>0</v>
      </c>
      <c r="CL69" s="2">
        <v>0</v>
      </c>
      <c r="CM69" s="2">
        <v>1</v>
      </c>
      <c r="CN69" s="2">
        <v>0</v>
      </c>
      <c r="CO69" s="2">
        <v>1</v>
      </c>
      <c r="CP69" s="2">
        <v>25</v>
      </c>
      <c r="CQ69" s="2">
        <v>2</v>
      </c>
      <c r="CR69" s="2">
        <v>0</v>
      </c>
      <c r="CS69" s="2">
        <v>2</v>
      </c>
      <c r="CT69" s="2">
        <v>0</v>
      </c>
      <c r="CU69" s="2">
        <v>2</v>
      </c>
      <c r="CV69" s="2">
        <v>0</v>
      </c>
      <c r="CW69" s="2">
        <v>2</v>
      </c>
      <c r="CX69" s="2">
        <v>0</v>
      </c>
      <c r="CY69" s="2">
        <v>2</v>
      </c>
      <c r="CZ69" s="2">
        <v>0</v>
      </c>
      <c r="DA69" s="2">
        <v>2</v>
      </c>
      <c r="DB69" s="2">
        <v>0</v>
      </c>
      <c r="DC69" s="2">
        <v>0</v>
      </c>
      <c r="DD69" s="2">
        <v>0</v>
      </c>
      <c r="DE69" s="2">
        <f>SUM(CB69,CE69,CH69,CK69,CN69,CP69,CR69,CT69,CV69,CX69,CZ69,DD69)</f>
        <v>57.52</v>
      </c>
    </row>
    <row r="70" spans="1:109" s="2" customFormat="1" x14ac:dyDescent="0.2">
      <c r="A70" s="2">
        <v>69</v>
      </c>
      <c r="B70" s="2">
        <v>155</v>
      </c>
      <c r="C70" s="2">
        <v>70</v>
      </c>
      <c r="D70" s="2">
        <v>78</v>
      </c>
      <c r="E70" s="2">
        <v>1</v>
      </c>
      <c r="F70" s="2">
        <v>2</v>
      </c>
      <c r="G70" s="2">
        <v>2</v>
      </c>
      <c r="H70" s="2">
        <v>2</v>
      </c>
      <c r="I70" s="2">
        <v>6</v>
      </c>
      <c r="J70" s="2">
        <v>27</v>
      </c>
      <c r="K70" s="2">
        <v>12.7</v>
      </c>
      <c r="L70" s="2">
        <v>22.1</v>
      </c>
      <c r="M70" s="2">
        <v>17.100000000000001</v>
      </c>
      <c r="N70" s="2">
        <v>17.100000000000001</v>
      </c>
      <c r="O70" s="2">
        <v>10</v>
      </c>
      <c r="P70" s="2">
        <v>16.5</v>
      </c>
      <c r="Q70" s="2">
        <v>1</v>
      </c>
      <c r="R70" s="2">
        <v>1</v>
      </c>
      <c r="S70" s="2">
        <v>1</v>
      </c>
      <c r="T70" s="2">
        <v>1</v>
      </c>
      <c r="U70" s="2">
        <v>1</v>
      </c>
      <c r="V70" s="2">
        <v>1</v>
      </c>
      <c r="W70" s="2">
        <f t="shared" si="29"/>
        <v>6</v>
      </c>
      <c r="X70" s="2">
        <v>2</v>
      </c>
      <c r="Y70" s="2">
        <v>3</v>
      </c>
      <c r="Z70" s="2">
        <v>2</v>
      </c>
      <c r="AA70" s="2">
        <v>3</v>
      </c>
      <c r="AB70" s="2">
        <v>3</v>
      </c>
      <c r="AC70" s="2">
        <v>3</v>
      </c>
      <c r="AD70" s="2">
        <v>3</v>
      </c>
      <c r="AE70" s="2">
        <f t="shared" si="23"/>
        <v>17</v>
      </c>
      <c r="AF70" s="2">
        <v>42</v>
      </c>
      <c r="AG70" s="2">
        <v>0</v>
      </c>
      <c r="AH70" s="2">
        <v>0</v>
      </c>
      <c r="AI70" s="2">
        <f t="shared" si="21"/>
        <v>0</v>
      </c>
      <c r="AJ70" s="2">
        <v>0</v>
      </c>
      <c r="AK70" s="2">
        <v>0</v>
      </c>
      <c r="AL70" s="2">
        <f t="shared" si="22"/>
        <v>0</v>
      </c>
      <c r="AM70" s="2">
        <v>7</v>
      </c>
      <c r="AN70" s="2">
        <v>180</v>
      </c>
      <c r="AO70" s="2">
        <f t="shared" si="24"/>
        <v>4158</v>
      </c>
      <c r="AP70" s="2">
        <v>120</v>
      </c>
      <c r="AQ70" s="2">
        <f t="shared" si="25"/>
        <v>4158</v>
      </c>
      <c r="AR70" s="2">
        <v>3</v>
      </c>
      <c r="AS70" s="2">
        <v>3</v>
      </c>
      <c r="AT70" s="2">
        <f>20*2.57</f>
        <v>51.4</v>
      </c>
      <c r="AU70" s="2">
        <v>0</v>
      </c>
      <c r="AV70" s="2">
        <v>1</v>
      </c>
      <c r="AW70" s="2">
        <v>0</v>
      </c>
      <c r="AX70" s="2">
        <v>0</v>
      </c>
      <c r="AY70" s="2">
        <v>1</v>
      </c>
      <c r="AZ70" s="2">
        <v>0</v>
      </c>
      <c r="BA70" s="2">
        <v>0</v>
      </c>
      <c r="BB70" s="2">
        <v>1</v>
      </c>
      <c r="BC70" s="2">
        <v>0</v>
      </c>
      <c r="BD70" s="2">
        <v>0</v>
      </c>
      <c r="BE70" s="2">
        <v>1</v>
      </c>
      <c r="BF70" s="2">
        <v>0</v>
      </c>
      <c r="BG70" s="2">
        <f t="shared" si="26"/>
        <v>51.4</v>
      </c>
      <c r="BH70" s="2">
        <v>1</v>
      </c>
      <c r="BI70" s="2">
        <v>25</v>
      </c>
      <c r="BJ70" s="2">
        <v>2</v>
      </c>
      <c r="BK70" s="2">
        <v>0</v>
      </c>
      <c r="BL70" s="2">
        <v>2</v>
      </c>
      <c r="BM70" s="2">
        <v>0</v>
      </c>
      <c r="BN70" s="2">
        <v>2</v>
      </c>
      <c r="BO70" s="2">
        <v>0</v>
      </c>
      <c r="BP70" s="2">
        <v>2</v>
      </c>
      <c r="BQ70" s="2">
        <v>0</v>
      </c>
      <c r="BR70" s="2">
        <v>2</v>
      </c>
      <c r="BS70" s="2">
        <v>0</v>
      </c>
      <c r="BT70" s="2">
        <f t="shared" si="27"/>
        <v>25</v>
      </c>
      <c r="BU70" s="2">
        <v>2</v>
      </c>
      <c r="BV70" s="2">
        <v>0</v>
      </c>
      <c r="BW70" s="2">
        <v>0</v>
      </c>
      <c r="BX70" s="2">
        <v>0</v>
      </c>
      <c r="BY70" s="2">
        <f t="shared" si="28"/>
        <v>76.400000000000006</v>
      </c>
      <c r="BZ70" s="2">
        <v>3</v>
      </c>
      <c r="CA70" s="2">
        <v>3</v>
      </c>
      <c r="CB70" s="2">
        <f>20*2.57</f>
        <v>51.4</v>
      </c>
      <c r="CC70" s="2">
        <v>0</v>
      </c>
      <c r="CD70" s="2">
        <v>1</v>
      </c>
      <c r="CE70" s="2">
        <v>0</v>
      </c>
      <c r="CF70" s="2">
        <v>0</v>
      </c>
      <c r="CG70" s="2">
        <v>1</v>
      </c>
      <c r="CH70" s="2">
        <v>0</v>
      </c>
      <c r="CI70" s="2">
        <v>0</v>
      </c>
      <c r="CJ70" s="2">
        <v>1</v>
      </c>
      <c r="CK70" s="2">
        <v>0</v>
      </c>
      <c r="CL70" s="2">
        <v>0</v>
      </c>
      <c r="CM70" s="2">
        <v>1</v>
      </c>
      <c r="CN70" s="2">
        <v>0</v>
      </c>
      <c r="CO70" s="2">
        <v>1</v>
      </c>
      <c r="CP70" s="2">
        <v>25</v>
      </c>
      <c r="CQ70" s="2">
        <v>2</v>
      </c>
      <c r="CR70" s="2">
        <v>0</v>
      </c>
      <c r="CS70" s="2">
        <v>2</v>
      </c>
      <c r="CT70" s="2">
        <v>0</v>
      </c>
      <c r="CU70" s="2">
        <v>2</v>
      </c>
      <c r="CV70" s="2">
        <v>0</v>
      </c>
      <c r="CW70" s="2">
        <v>2</v>
      </c>
      <c r="CX70" s="2">
        <v>0</v>
      </c>
      <c r="CY70" s="2">
        <v>2</v>
      </c>
      <c r="CZ70" s="2">
        <v>0</v>
      </c>
      <c r="DA70" s="2">
        <v>2</v>
      </c>
      <c r="DB70" s="2">
        <v>0</v>
      </c>
      <c r="DC70" s="2">
        <v>0</v>
      </c>
      <c r="DD70" s="2">
        <v>0</v>
      </c>
      <c r="DE70" s="2">
        <f>SUM(CB70,CE70,CH70,CK70,CN70,CP70,CR70,CT70,CV70,CX70,CZ70,DD70)</f>
        <v>76.400000000000006</v>
      </c>
    </row>
    <row r="71" spans="1:109" s="2" customFormat="1" x14ac:dyDescent="0.2">
      <c r="A71" s="2">
        <v>70</v>
      </c>
      <c r="B71" s="2">
        <v>165</v>
      </c>
      <c r="C71" s="2">
        <v>90</v>
      </c>
      <c r="D71" s="2">
        <v>78</v>
      </c>
      <c r="E71" s="2">
        <v>1</v>
      </c>
      <c r="F71" s="2">
        <v>2</v>
      </c>
      <c r="G71" s="2">
        <v>1</v>
      </c>
      <c r="H71" s="2">
        <v>0</v>
      </c>
      <c r="I71" s="2">
        <v>2</v>
      </c>
      <c r="J71" s="2">
        <v>23</v>
      </c>
      <c r="K71" s="2">
        <v>12.77</v>
      </c>
      <c r="L71" s="2">
        <v>9.25</v>
      </c>
      <c r="M71" s="2">
        <v>23</v>
      </c>
      <c r="N71" s="2">
        <v>6.2</v>
      </c>
      <c r="O71" s="2">
        <v>8</v>
      </c>
      <c r="P71" s="2">
        <v>13.01</v>
      </c>
      <c r="Q71" s="2">
        <v>1</v>
      </c>
      <c r="R71" s="2">
        <v>1</v>
      </c>
      <c r="S71" s="2">
        <v>1</v>
      </c>
      <c r="T71" s="2">
        <v>1</v>
      </c>
      <c r="U71" s="2">
        <v>1</v>
      </c>
      <c r="V71" s="2">
        <v>1</v>
      </c>
      <c r="W71" s="2">
        <f t="shared" si="29"/>
        <v>6</v>
      </c>
      <c r="X71" s="2">
        <v>2</v>
      </c>
      <c r="Y71" s="2">
        <v>3</v>
      </c>
      <c r="Z71" s="2">
        <v>3</v>
      </c>
      <c r="AA71" s="2">
        <v>3</v>
      </c>
      <c r="AB71" s="2">
        <v>3</v>
      </c>
      <c r="AC71" s="2">
        <v>3</v>
      </c>
      <c r="AD71" s="2">
        <v>3</v>
      </c>
      <c r="AE71" s="2">
        <f t="shared" si="23"/>
        <v>18</v>
      </c>
      <c r="AF71" s="2">
        <v>45</v>
      </c>
      <c r="AG71" s="2">
        <v>0</v>
      </c>
      <c r="AH71" s="2">
        <v>0</v>
      </c>
      <c r="AI71" s="2">
        <f t="shared" si="21"/>
        <v>0</v>
      </c>
      <c r="AJ71" s="2">
        <v>7</v>
      </c>
      <c r="AK71" s="2">
        <v>60</v>
      </c>
      <c r="AL71" s="2">
        <f t="shared" si="22"/>
        <v>1680</v>
      </c>
      <c r="AM71" s="2">
        <v>7</v>
      </c>
      <c r="AN71" s="2">
        <v>420</v>
      </c>
      <c r="AO71" s="2">
        <f t="shared" si="24"/>
        <v>9702</v>
      </c>
      <c r="AP71" s="2">
        <v>120</v>
      </c>
      <c r="AQ71" s="2">
        <f t="shared" si="25"/>
        <v>11382</v>
      </c>
      <c r="AR71" s="2">
        <v>3</v>
      </c>
      <c r="AS71" s="2">
        <v>4</v>
      </c>
      <c r="AT71" s="2">
        <f>20*4.29</f>
        <v>85.8</v>
      </c>
      <c r="AU71" s="2">
        <v>0</v>
      </c>
      <c r="AV71" s="2">
        <v>1</v>
      </c>
      <c r="AW71" s="2">
        <v>0</v>
      </c>
      <c r="AX71" s="2">
        <v>3</v>
      </c>
      <c r="AY71" s="2">
        <v>2</v>
      </c>
      <c r="AZ71" s="2">
        <f>23*1.29</f>
        <v>29.67</v>
      </c>
      <c r="BA71" s="2">
        <v>0</v>
      </c>
      <c r="BB71" s="2">
        <v>1</v>
      </c>
      <c r="BC71" s="2">
        <v>0</v>
      </c>
      <c r="BD71" s="2">
        <v>0</v>
      </c>
      <c r="BE71" s="2">
        <v>1</v>
      </c>
      <c r="BF71" s="2">
        <v>0</v>
      </c>
      <c r="BG71" s="2">
        <f t="shared" si="26"/>
        <v>115.47</v>
      </c>
      <c r="BH71" s="2">
        <v>1</v>
      </c>
      <c r="BI71" s="2">
        <v>25</v>
      </c>
      <c r="BJ71" s="2">
        <v>2</v>
      </c>
      <c r="BK71" s="2">
        <v>0</v>
      </c>
      <c r="BL71" s="2">
        <v>2</v>
      </c>
      <c r="BM71" s="2">
        <v>0</v>
      </c>
      <c r="BN71" s="2">
        <v>2</v>
      </c>
      <c r="BO71" s="2">
        <v>0</v>
      </c>
      <c r="BP71" s="2">
        <v>2</v>
      </c>
      <c r="BQ71" s="2">
        <v>0</v>
      </c>
      <c r="BR71" s="2">
        <v>2</v>
      </c>
      <c r="BS71" s="2">
        <v>0</v>
      </c>
      <c r="BT71" s="2">
        <f t="shared" si="27"/>
        <v>25</v>
      </c>
      <c r="BU71" s="2">
        <v>2</v>
      </c>
      <c r="BV71" s="2">
        <v>0</v>
      </c>
      <c r="BW71" s="2">
        <v>0</v>
      </c>
      <c r="BX71" s="2">
        <v>0</v>
      </c>
      <c r="BY71" s="2">
        <f t="shared" si="28"/>
        <v>140.47</v>
      </c>
      <c r="BZ71" s="2">
        <v>3</v>
      </c>
      <c r="CA71" s="2">
        <v>4</v>
      </c>
      <c r="CB71" s="2">
        <f>20*4.29</f>
        <v>85.8</v>
      </c>
      <c r="CC71" s="2">
        <v>0</v>
      </c>
      <c r="CD71" s="2">
        <v>1</v>
      </c>
      <c r="CE71" s="2">
        <v>0</v>
      </c>
      <c r="CF71" s="2">
        <v>3</v>
      </c>
      <c r="CG71" s="2">
        <v>2</v>
      </c>
      <c r="CH71" s="2">
        <f>23*1.29</f>
        <v>29.67</v>
      </c>
      <c r="CI71" s="2">
        <v>0</v>
      </c>
      <c r="CJ71" s="2">
        <v>1</v>
      </c>
      <c r="CK71" s="2">
        <v>0</v>
      </c>
      <c r="CL71" s="2">
        <v>0</v>
      </c>
      <c r="CM71" s="2">
        <v>1</v>
      </c>
      <c r="CN71" s="2">
        <v>0</v>
      </c>
      <c r="CO71" s="2">
        <v>1</v>
      </c>
      <c r="CP71" s="2">
        <v>25</v>
      </c>
      <c r="CQ71" s="2">
        <v>2</v>
      </c>
      <c r="CR71" s="2">
        <v>0</v>
      </c>
      <c r="CS71" s="2">
        <v>2</v>
      </c>
      <c r="CT71" s="2">
        <v>0</v>
      </c>
      <c r="CU71" s="2">
        <v>2</v>
      </c>
      <c r="CV71" s="2">
        <v>0</v>
      </c>
      <c r="CW71" s="2">
        <v>2</v>
      </c>
      <c r="CX71" s="2">
        <v>0</v>
      </c>
      <c r="CY71" s="2">
        <v>2</v>
      </c>
      <c r="CZ71" s="2">
        <v>0</v>
      </c>
      <c r="DA71" s="2">
        <v>2</v>
      </c>
      <c r="DB71" s="2">
        <v>0</v>
      </c>
      <c r="DC71" s="2">
        <v>0</v>
      </c>
      <c r="DD71" s="2">
        <v>0</v>
      </c>
      <c r="DE71" s="2">
        <f>SUM(CB71,CE71,CH71,CK71,CN71,CP71,CR71,CT71,CV71,CX71,CZ71,DD71)</f>
        <v>140.47</v>
      </c>
    </row>
    <row r="72" spans="1:109" s="2" customFormat="1" x14ac:dyDescent="0.2">
      <c r="A72" s="2">
        <v>71</v>
      </c>
      <c r="B72" s="2">
        <v>150</v>
      </c>
      <c r="C72" s="2">
        <v>80</v>
      </c>
      <c r="D72" s="2">
        <v>80</v>
      </c>
      <c r="E72" s="2">
        <v>1</v>
      </c>
      <c r="F72" s="2">
        <v>2</v>
      </c>
      <c r="G72" s="2">
        <v>1</v>
      </c>
      <c r="H72" s="2">
        <v>0</v>
      </c>
      <c r="I72" s="2">
        <v>3</v>
      </c>
      <c r="J72" s="2">
        <v>22</v>
      </c>
      <c r="K72" s="2">
        <v>12.9</v>
      </c>
      <c r="L72" s="2">
        <v>18.100000000000001</v>
      </c>
      <c r="M72" s="2">
        <v>11.9</v>
      </c>
      <c r="N72" s="2">
        <v>15.3</v>
      </c>
      <c r="O72" s="2">
        <v>8</v>
      </c>
      <c r="P72" s="2">
        <v>6.5</v>
      </c>
      <c r="Q72" s="2">
        <v>1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  <c r="W72" s="2">
        <f t="shared" si="29"/>
        <v>6</v>
      </c>
      <c r="X72" s="2">
        <v>2</v>
      </c>
      <c r="Y72" s="2">
        <v>2</v>
      </c>
      <c r="Z72" s="2">
        <v>2</v>
      </c>
      <c r="AA72" s="2">
        <v>2</v>
      </c>
      <c r="AB72" s="2">
        <v>3</v>
      </c>
      <c r="AC72" s="2">
        <v>2</v>
      </c>
      <c r="AD72" s="2">
        <v>2</v>
      </c>
      <c r="AE72" s="2">
        <f t="shared" si="23"/>
        <v>13</v>
      </c>
      <c r="AF72" s="2">
        <v>53</v>
      </c>
      <c r="AG72" s="2">
        <v>0</v>
      </c>
      <c r="AH72" s="2">
        <v>0</v>
      </c>
      <c r="AI72" s="2">
        <f t="shared" si="21"/>
        <v>0</v>
      </c>
      <c r="AJ72" s="2">
        <v>0</v>
      </c>
      <c r="AK72" s="2">
        <v>0</v>
      </c>
      <c r="AL72" s="2">
        <f t="shared" si="22"/>
        <v>0</v>
      </c>
      <c r="AM72" s="2">
        <v>5</v>
      </c>
      <c r="AN72" s="2">
        <v>60</v>
      </c>
      <c r="AO72" s="2">
        <f t="shared" si="24"/>
        <v>990</v>
      </c>
      <c r="AP72" s="2">
        <v>360</v>
      </c>
      <c r="AQ72" s="2">
        <f t="shared" si="25"/>
        <v>990</v>
      </c>
      <c r="AR72" s="2">
        <v>3</v>
      </c>
      <c r="AS72" s="2">
        <v>1</v>
      </c>
      <c r="AT72" s="2">
        <f>20*0.43</f>
        <v>8.6</v>
      </c>
      <c r="AU72" s="2">
        <v>0</v>
      </c>
      <c r="AV72" s="2">
        <v>1</v>
      </c>
      <c r="AW72" s="2">
        <v>0</v>
      </c>
      <c r="AX72" s="2">
        <v>0</v>
      </c>
      <c r="AY72" s="2">
        <v>1</v>
      </c>
      <c r="AZ72" s="2">
        <v>0</v>
      </c>
      <c r="BA72" s="2">
        <v>0</v>
      </c>
      <c r="BB72" s="2">
        <v>1</v>
      </c>
      <c r="BC72" s="2">
        <v>0</v>
      </c>
      <c r="BD72" s="2">
        <v>0</v>
      </c>
      <c r="BE72" s="2">
        <v>1</v>
      </c>
      <c r="BF72" s="2">
        <v>0</v>
      </c>
      <c r="BG72" s="2">
        <f t="shared" si="26"/>
        <v>8.6</v>
      </c>
      <c r="BH72" s="2">
        <v>1</v>
      </c>
      <c r="BI72" s="2">
        <v>25</v>
      </c>
      <c r="BJ72" s="2">
        <v>2</v>
      </c>
      <c r="BK72" s="2">
        <v>0</v>
      </c>
      <c r="BL72" s="2">
        <v>2</v>
      </c>
      <c r="BM72" s="2">
        <v>0</v>
      </c>
      <c r="BN72" s="2">
        <v>2</v>
      </c>
      <c r="BO72" s="2">
        <v>0</v>
      </c>
      <c r="BP72" s="2">
        <v>2</v>
      </c>
      <c r="BQ72" s="2">
        <v>0</v>
      </c>
      <c r="BR72" s="2">
        <v>2</v>
      </c>
      <c r="BS72" s="2">
        <v>0</v>
      </c>
      <c r="BT72" s="2">
        <f t="shared" si="27"/>
        <v>25</v>
      </c>
      <c r="BU72" s="2">
        <v>2</v>
      </c>
      <c r="BV72" s="2">
        <v>0</v>
      </c>
      <c r="BW72" s="2">
        <v>0</v>
      </c>
      <c r="BX72" s="2">
        <v>0</v>
      </c>
      <c r="BY72" s="2">
        <f t="shared" si="28"/>
        <v>33.6</v>
      </c>
    </row>
    <row r="73" spans="1:109" s="2" customFormat="1" x14ac:dyDescent="0.2">
      <c r="A73" s="2">
        <v>72</v>
      </c>
      <c r="B73" s="2">
        <v>172</v>
      </c>
      <c r="C73" s="2">
        <v>112.5</v>
      </c>
      <c r="D73" s="2">
        <v>65</v>
      </c>
      <c r="E73" s="2">
        <v>2</v>
      </c>
      <c r="F73" s="5">
        <v>3</v>
      </c>
      <c r="G73" s="2">
        <v>2</v>
      </c>
      <c r="H73" s="2">
        <v>1</v>
      </c>
      <c r="I73" s="2">
        <v>5</v>
      </c>
      <c r="J73" s="2">
        <v>26</v>
      </c>
      <c r="K73" s="2">
        <v>13</v>
      </c>
      <c r="L73" s="2">
        <v>16.7</v>
      </c>
      <c r="M73" s="2">
        <v>23.5</v>
      </c>
      <c r="N73" s="2">
        <v>25.5</v>
      </c>
      <c r="O73" s="2">
        <v>12</v>
      </c>
      <c r="P73" s="2">
        <v>10.9</v>
      </c>
      <c r="Q73" s="2">
        <v>0</v>
      </c>
      <c r="R73" s="2">
        <v>1</v>
      </c>
      <c r="S73" s="2">
        <v>1</v>
      </c>
      <c r="T73" s="2">
        <v>1</v>
      </c>
      <c r="U73" s="2">
        <v>1</v>
      </c>
      <c r="V73" s="2">
        <v>1</v>
      </c>
      <c r="W73" s="2">
        <v>5</v>
      </c>
      <c r="X73" s="2">
        <v>2</v>
      </c>
      <c r="Y73" s="2">
        <v>2</v>
      </c>
      <c r="Z73" s="2">
        <v>2</v>
      </c>
      <c r="AA73" s="2">
        <v>2</v>
      </c>
      <c r="AB73" s="2">
        <v>1</v>
      </c>
      <c r="AC73" s="2">
        <v>1</v>
      </c>
      <c r="AD73" s="2">
        <v>10</v>
      </c>
      <c r="AE73" s="2">
        <f t="shared" si="23"/>
        <v>18</v>
      </c>
      <c r="AF73" s="2">
        <v>48</v>
      </c>
      <c r="AG73" s="2">
        <v>1</v>
      </c>
      <c r="AH73" s="2">
        <v>50</v>
      </c>
      <c r="AI73" s="2">
        <f t="shared" si="21"/>
        <v>400</v>
      </c>
      <c r="AJ73" s="2">
        <v>3</v>
      </c>
      <c r="AK73" s="2">
        <v>40</v>
      </c>
      <c r="AL73" s="2">
        <f t="shared" si="22"/>
        <v>480</v>
      </c>
      <c r="AM73" s="2">
        <v>5</v>
      </c>
      <c r="AN73" s="2">
        <v>60</v>
      </c>
      <c r="AO73" s="2">
        <f t="shared" si="24"/>
        <v>990</v>
      </c>
      <c r="AP73" s="2">
        <v>240</v>
      </c>
      <c r="AQ73" s="2">
        <f t="shared" si="25"/>
        <v>1870</v>
      </c>
      <c r="AR73" s="2">
        <v>3</v>
      </c>
      <c r="AS73" s="2">
        <v>1</v>
      </c>
      <c r="AT73" s="2">
        <f>20*0.43</f>
        <v>8.6</v>
      </c>
      <c r="AU73" s="2">
        <v>1</v>
      </c>
      <c r="AV73" s="2">
        <v>2</v>
      </c>
      <c r="AW73" s="2">
        <f>21*0.32</f>
        <v>6.72</v>
      </c>
      <c r="AX73" s="2">
        <v>2</v>
      </c>
      <c r="AY73" s="2">
        <v>1</v>
      </c>
      <c r="AZ73" s="2">
        <f>23*0.25</f>
        <v>5.75</v>
      </c>
      <c r="BA73" s="2">
        <v>1</v>
      </c>
      <c r="BB73" s="2">
        <v>1</v>
      </c>
      <c r="BC73" s="2">
        <f>23*0.11</f>
        <v>2.5299999999999998</v>
      </c>
      <c r="BD73" s="2">
        <v>0</v>
      </c>
      <c r="BE73" s="2">
        <v>1</v>
      </c>
      <c r="BF73" s="2">
        <v>0</v>
      </c>
      <c r="BG73" s="2">
        <f t="shared" si="26"/>
        <v>23.6</v>
      </c>
      <c r="BH73" s="2">
        <v>1</v>
      </c>
      <c r="BI73" s="2">
        <v>25</v>
      </c>
      <c r="BJ73" s="2">
        <v>2</v>
      </c>
      <c r="BK73" s="2">
        <v>0</v>
      </c>
      <c r="BL73" s="2">
        <v>2</v>
      </c>
      <c r="BM73" s="2">
        <v>0</v>
      </c>
      <c r="BN73" s="2">
        <v>2</v>
      </c>
      <c r="BO73" s="2">
        <v>0</v>
      </c>
      <c r="BP73" s="2">
        <v>2</v>
      </c>
      <c r="BQ73" s="2">
        <v>0</v>
      </c>
      <c r="BR73" s="2">
        <v>2</v>
      </c>
      <c r="BS73" s="2">
        <v>0</v>
      </c>
      <c r="BT73" s="2">
        <f t="shared" si="27"/>
        <v>25</v>
      </c>
      <c r="BU73" s="2">
        <v>2</v>
      </c>
      <c r="BV73" s="2">
        <v>0</v>
      </c>
      <c r="BW73" s="2">
        <v>0</v>
      </c>
      <c r="BX73" s="2">
        <v>0</v>
      </c>
      <c r="BY73" s="2">
        <f t="shared" si="28"/>
        <v>48.6</v>
      </c>
      <c r="BZ73" s="2">
        <v>3</v>
      </c>
      <c r="CA73" s="2">
        <v>1</v>
      </c>
      <c r="CB73" s="2">
        <f>20*0.43</f>
        <v>8.6</v>
      </c>
      <c r="CC73" s="2">
        <v>1</v>
      </c>
      <c r="CD73" s="2">
        <v>2</v>
      </c>
      <c r="CE73" s="2">
        <f>21*0.32</f>
        <v>6.72</v>
      </c>
      <c r="CF73" s="2">
        <v>2</v>
      </c>
      <c r="CG73" s="2">
        <v>1</v>
      </c>
      <c r="CH73" s="2">
        <f>23*0.25</f>
        <v>5.75</v>
      </c>
      <c r="CI73" s="2">
        <v>1</v>
      </c>
      <c r="CJ73" s="2">
        <v>1</v>
      </c>
      <c r="CK73" s="2">
        <f>23*0.11</f>
        <v>2.5299999999999998</v>
      </c>
      <c r="CL73" s="2">
        <v>0</v>
      </c>
      <c r="CM73" s="2">
        <v>1</v>
      </c>
      <c r="CN73" s="2">
        <v>0</v>
      </c>
      <c r="CO73" s="2">
        <v>1</v>
      </c>
      <c r="CP73" s="2">
        <v>25</v>
      </c>
      <c r="CQ73" s="2">
        <v>2</v>
      </c>
      <c r="CR73" s="2">
        <v>0</v>
      </c>
      <c r="CS73" s="2">
        <v>2</v>
      </c>
      <c r="CT73" s="2">
        <v>0</v>
      </c>
      <c r="CU73" s="2">
        <v>2</v>
      </c>
      <c r="CV73" s="2">
        <v>0</v>
      </c>
      <c r="CW73" s="2">
        <v>2</v>
      </c>
      <c r="CX73" s="2">
        <v>0</v>
      </c>
      <c r="CY73" s="2">
        <v>2</v>
      </c>
      <c r="CZ73" s="2">
        <v>0</v>
      </c>
      <c r="DA73" s="2">
        <v>2</v>
      </c>
      <c r="DB73" s="2">
        <v>0</v>
      </c>
      <c r="DC73" s="2">
        <v>0</v>
      </c>
      <c r="DD73" s="2">
        <v>0</v>
      </c>
      <c r="DE73" s="2">
        <f>SUM(CB73,CE73,CH73,CK73,CN73,CP73,CR73,CT73,CV73,CX73,CZ73,DD73)</f>
        <v>48.6</v>
      </c>
    </row>
    <row r="74" spans="1:109" s="2" customFormat="1" x14ac:dyDescent="0.2">
      <c r="A74" s="2">
        <v>73</v>
      </c>
      <c r="B74" s="2">
        <v>161</v>
      </c>
      <c r="C74" s="2">
        <v>64</v>
      </c>
      <c r="D74" s="2">
        <v>68</v>
      </c>
      <c r="E74" s="2">
        <v>1</v>
      </c>
      <c r="F74" s="5">
        <v>2</v>
      </c>
      <c r="G74" s="2">
        <v>1</v>
      </c>
      <c r="H74" s="2">
        <v>0</v>
      </c>
      <c r="I74" s="2">
        <v>4</v>
      </c>
      <c r="J74" s="2">
        <v>28</v>
      </c>
      <c r="K74" s="2">
        <v>13.1</v>
      </c>
      <c r="L74" s="2">
        <v>17.600000000000001</v>
      </c>
      <c r="M74" s="2">
        <v>4.8</v>
      </c>
      <c r="N74" s="2">
        <v>8</v>
      </c>
      <c r="O74" s="2">
        <v>12</v>
      </c>
      <c r="P74" s="2">
        <v>11.3</v>
      </c>
      <c r="Q74" s="2">
        <v>1</v>
      </c>
      <c r="R74" s="2">
        <v>1</v>
      </c>
      <c r="S74" s="2">
        <v>1</v>
      </c>
      <c r="T74" s="2">
        <v>1</v>
      </c>
      <c r="U74" s="2">
        <v>1</v>
      </c>
      <c r="V74" s="2">
        <v>1</v>
      </c>
      <c r="W74" s="2">
        <v>6</v>
      </c>
      <c r="X74" s="2">
        <v>2</v>
      </c>
      <c r="Y74" s="2">
        <v>1</v>
      </c>
      <c r="Z74" s="2">
        <v>1</v>
      </c>
      <c r="AA74" s="2">
        <v>2</v>
      </c>
      <c r="AB74" s="2">
        <v>2</v>
      </c>
      <c r="AC74" s="2">
        <v>2</v>
      </c>
      <c r="AD74" s="2">
        <v>10</v>
      </c>
      <c r="AE74" s="2">
        <f t="shared" si="23"/>
        <v>18</v>
      </c>
      <c r="AF74" s="2">
        <v>52</v>
      </c>
      <c r="AG74" s="2">
        <v>2</v>
      </c>
      <c r="AH74" s="2">
        <v>60</v>
      </c>
      <c r="AI74" s="2">
        <f t="shared" si="21"/>
        <v>960</v>
      </c>
      <c r="AJ74" s="2">
        <v>4</v>
      </c>
      <c r="AK74" s="2">
        <v>40</v>
      </c>
      <c r="AL74" s="2">
        <f t="shared" si="22"/>
        <v>640</v>
      </c>
      <c r="AM74" s="2">
        <v>6</v>
      </c>
      <c r="AN74" s="2">
        <v>20</v>
      </c>
      <c r="AO74" s="2">
        <f t="shared" si="24"/>
        <v>396</v>
      </c>
      <c r="AP74" s="2">
        <v>180</v>
      </c>
      <c r="AQ74" s="2">
        <f t="shared" si="25"/>
        <v>1996</v>
      </c>
      <c r="AR74" s="2">
        <v>3</v>
      </c>
      <c r="AS74" s="2">
        <v>1</v>
      </c>
      <c r="AT74" s="2">
        <f>20*0.43</f>
        <v>8.6</v>
      </c>
      <c r="AU74" s="2">
        <v>0</v>
      </c>
      <c r="AV74" s="2">
        <v>1</v>
      </c>
      <c r="AW74" s="2">
        <v>0</v>
      </c>
      <c r="AX74" s="2">
        <v>2</v>
      </c>
      <c r="AY74" s="2">
        <v>1</v>
      </c>
      <c r="AZ74" s="2">
        <f>23*0.25</f>
        <v>5.75</v>
      </c>
      <c r="BA74" s="2">
        <v>1</v>
      </c>
      <c r="BB74" s="2">
        <v>1</v>
      </c>
      <c r="BC74" s="2">
        <f>23*0.11</f>
        <v>2.5299999999999998</v>
      </c>
      <c r="BD74" s="2">
        <v>0</v>
      </c>
      <c r="BE74" s="2">
        <v>1</v>
      </c>
      <c r="BF74" s="2">
        <v>0</v>
      </c>
      <c r="BG74" s="2">
        <f t="shared" si="26"/>
        <v>16.88</v>
      </c>
      <c r="BH74" s="2">
        <v>1</v>
      </c>
      <c r="BI74" s="2">
        <v>25</v>
      </c>
      <c r="BJ74" s="2">
        <v>2</v>
      </c>
      <c r="BK74" s="2">
        <v>0</v>
      </c>
      <c r="BL74" s="2">
        <v>2</v>
      </c>
      <c r="BM74" s="2">
        <v>0</v>
      </c>
      <c r="BN74" s="2">
        <v>2</v>
      </c>
      <c r="BO74" s="2">
        <v>0</v>
      </c>
      <c r="BP74" s="2">
        <v>2</v>
      </c>
      <c r="BQ74" s="2">
        <v>0</v>
      </c>
      <c r="BR74" s="2">
        <v>2</v>
      </c>
      <c r="BS74" s="2">
        <v>0</v>
      </c>
      <c r="BT74" s="2">
        <f t="shared" si="27"/>
        <v>25</v>
      </c>
      <c r="BU74" s="2">
        <v>2</v>
      </c>
      <c r="BV74" s="2">
        <v>0</v>
      </c>
      <c r="BW74" s="2">
        <v>0</v>
      </c>
      <c r="BX74" s="2">
        <v>0</v>
      </c>
      <c r="BY74" s="2">
        <f t="shared" si="28"/>
        <v>41.879999999999995</v>
      </c>
      <c r="BZ74" s="2">
        <v>3</v>
      </c>
      <c r="CA74" s="2">
        <v>1</v>
      </c>
      <c r="CB74" s="2">
        <f>20*0.43</f>
        <v>8.6</v>
      </c>
      <c r="CC74" s="2">
        <v>1</v>
      </c>
      <c r="CD74" s="2">
        <v>1</v>
      </c>
      <c r="CE74" s="2">
        <f>21*0.11</f>
        <v>2.31</v>
      </c>
      <c r="CF74" s="2">
        <v>2</v>
      </c>
      <c r="CG74" s="2">
        <v>1</v>
      </c>
      <c r="CH74" s="2">
        <f>23*0.25</f>
        <v>5.75</v>
      </c>
      <c r="CI74" s="2">
        <v>1</v>
      </c>
      <c r="CJ74" s="2">
        <v>1</v>
      </c>
      <c r="CK74" s="2">
        <f>23*0.11</f>
        <v>2.5299999999999998</v>
      </c>
      <c r="CL74" s="2">
        <v>0</v>
      </c>
      <c r="CM74" s="2">
        <v>1</v>
      </c>
      <c r="CN74" s="2">
        <v>0</v>
      </c>
      <c r="CO74" s="2">
        <v>1</v>
      </c>
      <c r="CP74" s="2">
        <v>25</v>
      </c>
      <c r="CQ74" s="2">
        <v>2</v>
      </c>
      <c r="CR74" s="2">
        <v>0</v>
      </c>
      <c r="CS74" s="2">
        <v>2</v>
      </c>
      <c r="CT74" s="2">
        <v>0</v>
      </c>
      <c r="CU74" s="2">
        <v>2</v>
      </c>
      <c r="CV74" s="2">
        <v>0</v>
      </c>
      <c r="CW74" s="2">
        <v>2</v>
      </c>
      <c r="CX74" s="2">
        <v>0</v>
      </c>
      <c r="CY74" s="2">
        <v>2</v>
      </c>
      <c r="CZ74" s="2">
        <v>0</v>
      </c>
      <c r="DA74" s="2">
        <v>2</v>
      </c>
      <c r="DB74" s="2">
        <v>0</v>
      </c>
      <c r="DC74" s="2">
        <v>0</v>
      </c>
      <c r="DD74" s="2">
        <v>0</v>
      </c>
      <c r="DE74" s="2">
        <f>SUM(CB74,CE74,CH74,CK74,CN74,CP74,CR74,CT74,CV74,CX74,CZ74,DD74)</f>
        <v>44.19</v>
      </c>
    </row>
    <row r="75" spans="1:109" s="2" customFormat="1" x14ac:dyDescent="0.2">
      <c r="A75" s="2">
        <v>74</v>
      </c>
      <c r="B75" s="2">
        <v>157</v>
      </c>
      <c r="C75" s="2">
        <v>75</v>
      </c>
      <c r="D75" s="2">
        <v>79</v>
      </c>
      <c r="E75" s="2">
        <v>1</v>
      </c>
      <c r="F75" s="2">
        <v>2</v>
      </c>
      <c r="G75" s="2">
        <v>1</v>
      </c>
      <c r="H75" s="2">
        <v>0</v>
      </c>
      <c r="I75" s="2">
        <v>9</v>
      </c>
      <c r="J75" s="2">
        <v>25</v>
      </c>
      <c r="K75" s="2">
        <v>13.13</v>
      </c>
      <c r="L75" s="2">
        <v>15.76</v>
      </c>
      <c r="M75" s="2">
        <v>17.3</v>
      </c>
      <c r="N75" s="2">
        <v>16.7</v>
      </c>
      <c r="O75" s="2">
        <v>6</v>
      </c>
      <c r="P75" s="2">
        <v>15.21</v>
      </c>
      <c r="Q75" s="2">
        <v>1</v>
      </c>
      <c r="R75" s="2">
        <v>1</v>
      </c>
      <c r="S75" s="2">
        <v>1</v>
      </c>
      <c r="T75" s="2">
        <v>1</v>
      </c>
      <c r="U75" s="2">
        <v>1</v>
      </c>
      <c r="V75" s="2">
        <v>0</v>
      </c>
      <c r="W75" s="2">
        <f>SUM(Q75:V75)</f>
        <v>5</v>
      </c>
      <c r="X75" s="2">
        <v>2</v>
      </c>
      <c r="Y75" s="2">
        <v>3</v>
      </c>
      <c r="Z75" s="2">
        <v>3</v>
      </c>
      <c r="AA75" s="2">
        <v>2</v>
      </c>
      <c r="AB75" s="2">
        <v>3</v>
      </c>
      <c r="AC75" s="2">
        <v>3</v>
      </c>
      <c r="AD75" s="2">
        <v>3</v>
      </c>
      <c r="AE75" s="2">
        <f t="shared" si="23"/>
        <v>17</v>
      </c>
      <c r="AF75" s="2">
        <v>40</v>
      </c>
      <c r="AG75" s="2">
        <v>0</v>
      </c>
      <c r="AH75" s="2">
        <v>0</v>
      </c>
      <c r="AI75" s="2">
        <f t="shared" si="21"/>
        <v>0</v>
      </c>
      <c r="AJ75" s="2">
        <v>0</v>
      </c>
      <c r="AK75" s="2">
        <v>0</v>
      </c>
      <c r="AL75" s="2">
        <f t="shared" si="22"/>
        <v>0</v>
      </c>
      <c r="AM75" s="2">
        <v>7</v>
      </c>
      <c r="AN75" s="2">
        <v>15</v>
      </c>
      <c r="AO75" s="2">
        <f t="shared" si="24"/>
        <v>346.5</v>
      </c>
      <c r="AP75" s="2">
        <v>600</v>
      </c>
      <c r="AQ75" s="2">
        <f t="shared" si="25"/>
        <v>346.5</v>
      </c>
      <c r="AR75" s="2">
        <v>3</v>
      </c>
      <c r="AS75" s="2">
        <v>1</v>
      </c>
      <c r="AT75" s="2">
        <f>20*0.43</f>
        <v>8.6</v>
      </c>
      <c r="AU75" s="2">
        <v>0</v>
      </c>
      <c r="AV75" s="2">
        <v>1</v>
      </c>
      <c r="AW75" s="2">
        <v>0</v>
      </c>
      <c r="AX75" s="2">
        <v>0</v>
      </c>
      <c r="AY75" s="2">
        <v>1</v>
      </c>
      <c r="AZ75" s="2">
        <v>0</v>
      </c>
      <c r="BA75" s="2">
        <v>0</v>
      </c>
      <c r="BB75" s="2">
        <v>1</v>
      </c>
      <c r="BC75" s="2">
        <v>0</v>
      </c>
      <c r="BD75" s="2">
        <v>0</v>
      </c>
      <c r="BE75" s="2">
        <v>1</v>
      </c>
      <c r="BF75" s="2">
        <v>0</v>
      </c>
      <c r="BG75" s="2">
        <f t="shared" si="26"/>
        <v>8.6</v>
      </c>
      <c r="BH75" s="2">
        <v>1</v>
      </c>
      <c r="BI75" s="2">
        <v>25</v>
      </c>
      <c r="BJ75" s="2">
        <v>2</v>
      </c>
      <c r="BK75" s="2">
        <v>0</v>
      </c>
      <c r="BL75" s="2">
        <v>2</v>
      </c>
      <c r="BM75" s="2">
        <v>0</v>
      </c>
      <c r="BN75" s="2">
        <v>2</v>
      </c>
      <c r="BO75" s="2">
        <v>0</v>
      </c>
      <c r="BP75" s="2">
        <v>2</v>
      </c>
      <c r="BQ75" s="2">
        <v>0</v>
      </c>
      <c r="BR75" s="2">
        <v>2</v>
      </c>
      <c r="BS75" s="2">
        <v>0</v>
      </c>
      <c r="BT75" s="2">
        <f t="shared" si="27"/>
        <v>25</v>
      </c>
      <c r="BU75" s="2">
        <v>2</v>
      </c>
      <c r="BV75" s="2">
        <v>0</v>
      </c>
      <c r="BW75" s="2">
        <v>0</v>
      </c>
      <c r="BX75" s="2">
        <v>0</v>
      </c>
      <c r="BY75" s="2">
        <f t="shared" si="28"/>
        <v>33.6</v>
      </c>
      <c r="BZ75" s="2">
        <v>3</v>
      </c>
      <c r="CA75" s="2">
        <v>1</v>
      </c>
      <c r="CB75" s="2">
        <f>20*0.43</f>
        <v>8.6</v>
      </c>
      <c r="CC75" s="2">
        <v>0</v>
      </c>
      <c r="CD75" s="2">
        <v>1</v>
      </c>
      <c r="CE75" s="2">
        <v>0</v>
      </c>
      <c r="CF75" s="2">
        <v>0</v>
      </c>
      <c r="CG75" s="2">
        <v>1</v>
      </c>
      <c r="CH75" s="2">
        <v>0</v>
      </c>
      <c r="CI75" s="2">
        <v>0</v>
      </c>
      <c r="CJ75" s="2">
        <v>1</v>
      </c>
      <c r="CK75" s="2">
        <v>0</v>
      </c>
      <c r="CL75" s="2">
        <v>0</v>
      </c>
      <c r="CM75" s="2">
        <v>1</v>
      </c>
      <c r="CN75" s="2">
        <v>0</v>
      </c>
      <c r="CO75" s="2">
        <v>1</v>
      </c>
      <c r="CP75" s="2">
        <v>25</v>
      </c>
      <c r="CQ75" s="2">
        <v>2</v>
      </c>
      <c r="CR75" s="2">
        <v>0</v>
      </c>
      <c r="CS75" s="2">
        <v>2</v>
      </c>
      <c r="CT75" s="2">
        <v>0</v>
      </c>
      <c r="CU75" s="2">
        <v>2</v>
      </c>
      <c r="CV75" s="2">
        <v>0</v>
      </c>
      <c r="CW75" s="2">
        <v>2</v>
      </c>
      <c r="CX75" s="2">
        <v>0</v>
      </c>
      <c r="CY75" s="2">
        <v>2</v>
      </c>
      <c r="CZ75" s="2">
        <v>0</v>
      </c>
      <c r="DA75" s="2">
        <v>2</v>
      </c>
      <c r="DB75" s="2">
        <v>0</v>
      </c>
      <c r="DC75" s="2">
        <v>0</v>
      </c>
      <c r="DD75" s="2">
        <v>0</v>
      </c>
      <c r="DE75" s="2">
        <f>SUM(CB75,CE75,CH75,CK75,CN75,CP75,CR75,CT75,CV75,CX75,CZ75,DD75)</f>
        <v>33.6</v>
      </c>
    </row>
    <row r="76" spans="1:109" s="2" customFormat="1" x14ac:dyDescent="0.2">
      <c r="A76" s="2">
        <v>75</v>
      </c>
      <c r="B76" s="2">
        <v>172</v>
      </c>
      <c r="C76" s="2">
        <v>117</v>
      </c>
      <c r="D76" s="2">
        <v>68</v>
      </c>
      <c r="E76" s="2">
        <v>0</v>
      </c>
      <c r="F76" s="2">
        <v>1</v>
      </c>
      <c r="G76" s="2">
        <v>3</v>
      </c>
      <c r="H76" s="2">
        <v>0</v>
      </c>
      <c r="I76" s="2">
        <v>3</v>
      </c>
      <c r="J76" s="2">
        <v>26</v>
      </c>
      <c r="K76" s="2">
        <v>13.16</v>
      </c>
      <c r="L76" s="2">
        <v>17.88</v>
      </c>
      <c r="M76" s="2">
        <v>18.899999999999999</v>
      </c>
      <c r="N76" s="2">
        <v>15.2</v>
      </c>
      <c r="O76" s="2">
        <v>8</v>
      </c>
      <c r="P76" s="2">
        <v>12.52</v>
      </c>
      <c r="Q76" s="2">
        <v>1</v>
      </c>
      <c r="R76" s="2">
        <v>1</v>
      </c>
      <c r="S76" s="2">
        <v>1</v>
      </c>
      <c r="T76" s="2">
        <v>1</v>
      </c>
      <c r="U76" s="2">
        <v>1</v>
      </c>
      <c r="V76" s="2">
        <v>1</v>
      </c>
      <c r="W76" s="2">
        <f>SUM(Q76:V76)</f>
        <v>6</v>
      </c>
      <c r="X76" s="2">
        <v>2</v>
      </c>
      <c r="Y76" s="2">
        <v>3</v>
      </c>
      <c r="Z76" s="2">
        <v>1</v>
      </c>
      <c r="AA76" s="2">
        <v>1</v>
      </c>
      <c r="AB76" s="2">
        <v>2</v>
      </c>
      <c r="AC76" s="2">
        <v>2</v>
      </c>
      <c r="AD76" s="2">
        <v>2</v>
      </c>
      <c r="AE76" s="2">
        <f t="shared" si="23"/>
        <v>11</v>
      </c>
      <c r="AF76" s="2">
        <v>41</v>
      </c>
      <c r="AG76" s="2">
        <v>5</v>
      </c>
      <c r="AH76" s="2">
        <v>40</v>
      </c>
      <c r="AI76" s="2">
        <f t="shared" si="21"/>
        <v>1600</v>
      </c>
      <c r="AJ76" s="2">
        <v>5</v>
      </c>
      <c r="AK76" s="2">
        <v>60</v>
      </c>
      <c r="AL76" s="2">
        <f t="shared" si="22"/>
        <v>1200</v>
      </c>
      <c r="AM76" s="2">
        <v>5</v>
      </c>
      <c r="AN76" s="2">
        <v>40</v>
      </c>
      <c r="AO76" s="2">
        <f t="shared" si="24"/>
        <v>660</v>
      </c>
      <c r="AP76" s="2">
        <v>240</v>
      </c>
      <c r="AQ76" s="2">
        <f t="shared" si="25"/>
        <v>3460</v>
      </c>
      <c r="AR76" s="2">
        <v>3</v>
      </c>
      <c r="AS76" s="2">
        <v>1</v>
      </c>
      <c r="AT76" s="2">
        <f>20*0.43</f>
        <v>8.6</v>
      </c>
      <c r="AU76" s="2">
        <v>2</v>
      </c>
      <c r="AV76" s="2">
        <v>1</v>
      </c>
      <c r="AW76" s="2">
        <f>21*0.25</f>
        <v>5.25</v>
      </c>
      <c r="AX76" s="2">
        <v>3</v>
      </c>
      <c r="AY76" s="2">
        <v>1</v>
      </c>
      <c r="AZ76" s="2">
        <f>23*0.43</f>
        <v>9.89</v>
      </c>
      <c r="BA76" s="2">
        <v>3</v>
      </c>
      <c r="BB76" s="2">
        <v>1</v>
      </c>
      <c r="BC76" s="2">
        <f>23*0.43</f>
        <v>9.89</v>
      </c>
      <c r="BD76" s="2">
        <v>0</v>
      </c>
      <c r="BE76" s="2">
        <v>1</v>
      </c>
      <c r="BF76" s="2">
        <v>0</v>
      </c>
      <c r="BG76" s="2">
        <f t="shared" si="26"/>
        <v>33.630000000000003</v>
      </c>
      <c r="BH76" s="2">
        <v>1</v>
      </c>
      <c r="BI76" s="2">
        <v>25</v>
      </c>
      <c r="BJ76" s="2">
        <v>2</v>
      </c>
      <c r="BK76" s="2">
        <v>0</v>
      </c>
      <c r="BL76" s="2">
        <v>2</v>
      </c>
      <c r="BM76" s="2">
        <v>0</v>
      </c>
      <c r="BN76" s="2">
        <v>2</v>
      </c>
      <c r="BO76" s="2">
        <v>0</v>
      </c>
      <c r="BP76" s="2">
        <v>2</v>
      </c>
      <c r="BQ76" s="2">
        <v>0</v>
      </c>
      <c r="BR76" s="2">
        <v>2</v>
      </c>
      <c r="BS76" s="2">
        <v>0</v>
      </c>
      <c r="BT76" s="2">
        <f t="shared" si="27"/>
        <v>25</v>
      </c>
      <c r="BU76" s="2">
        <v>2</v>
      </c>
      <c r="BV76" s="2">
        <v>0</v>
      </c>
      <c r="BW76" s="2">
        <v>0</v>
      </c>
      <c r="BX76" s="2">
        <v>0</v>
      </c>
      <c r="BY76" s="2">
        <f t="shared" si="28"/>
        <v>58.63</v>
      </c>
    </row>
    <row r="77" spans="1:109" s="2" customFormat="1" x14ac:dyDescent="0.2">
      <c r="A77" s="2">
        <v>76</v>
      </c>
      <c r="B77" s="2">
        <v>161</v>
      </c>
      <c r="C77" s="2">
        <v>69.099999999999994</v>
      </c>
      <c r="D77" s="2">
        <v>65</v>
      </c>
      <c r="E77" s="2">
        <v>1</v>
      </c>
      <c r="F77" s="5">
        <v>4</v>
      </c>
      <c r="G77" s="2">
        <v>1</v>
      </c>
      <c r="H77" s="2">
        <v>2</v>
      </c>
      <c r="I77" s="2">
        <v>7</v>
      </c>
      <c r="J77" s="2">
        <v>19</v>
      </c>
      <c r="K77" s="2">
        <v>13.5</v>
      </c>
      <c r="L77" s="2">
        <v>16.7</v>
      </c>
      <c r="M77" s="2">
        <v>11</v>
      </c>
      <c r="N77" s="2">
        <v>10.8</v>
      </c>
      <c r="O77" s="2">
        <v>6</v>
      </c>
      <c r="P77" s="2">
        <v>21.2</v>
      </c>
      <c r="Q77" s="2">
        <v>0</v>
      </c>
      <c r="R77" s="2">
        <v>1</v>
      </c>
      <c r="S77" s="2">
        <v>1</v>
      </c>
      <c r="T77" s="2">
        <v>1</v>
      </c>
      <c r="U77" s="2">
        <v>1</v>
      </c>
      <c r="V77" s="2">
        <v>1</v>
      </c>
      <c r="W77" s="2">
        <v>5</v>
      </c>
      <c r="X77" s="2">
        <v>1</v>
      </c>
      <c r="Y77" s="2">
        <v>1</v>
      </c>
      <c r="Z77" s="2">
        <v>2</v>
      </c>
      <c r="AA77" s="2">
        <v>1</v>
      </c>
      <c r="AB77" s="2">
        <v>0</v>
      </c>
      <c r="AC77" s="2">
        <v>0</v>
      </c>
      <c r="AD77" s="2">
        <v>5</v>
      </c>
      <c r="AE77" s="2">
        <f t="shared" si="23"/>
        <v>9</v>
      </c>
      <c r="AF77" s="2">
        <v>14</v>
      </c>
      <c r="AG77" s="2">
        <v>0</v>
      </c>
      <c r="AH77" s="2">
        <v>0</v>
      </c>
      <c r="AI77" s="2">
        <f t="shared" si="21"/>
        <v>0</v>
      </c>
      <c r="AJ77" s="2">
        <v>0</v>
      </c>
      <c r="AK77" s="2">
        <v>0</v>
      </c>
      <c r="AL77" s="2">
        <f t="shared" si="22"/>
        <v>0</v>
      </c>
      <c r="AM77" s="2">
        <v>4</v>
      </c>
      <c r="AN77" s="2">
        <v>20</v>
      </c>
      <c r="AO77" s="2">
        <f t="shared" si="24"/>
        <v>264</v>
      </c>
      <c r="AP77" s="2">
        <v>340</v>
      </c>
      <c r="AQ77" s="2">
        <f t="shared" si="25"/>
        <v>264</v>
      </c>
      <c r="AR77" s="2">
        <v>2</v>
      </c>
      <c r="AS77" s="2">
        <v>1</v>
      </c>
      <c r="AT77" s="2">
        <f>0.25*20</f>
        <v>5</v>
      </c>
      <c r="AU77" s="2">
        <v>0</v>
      </c>
      <c r="AV77" s="2">
        <v>0</v>
      </c>
      <c r="AW77" s="2">
        <v>0</v>
      </c>
      <c r="AX77" s="2">
        <v>0</v>
      </c>
      <c r="AY77" s="2">
        <v>1</v>
      </c>
      <c r="AZ77" s="2">
        <v>0</v>
      </c>
      <c r="BA77" s="2">
        <v>0</v>
      </c>
      <c r="BB77" s="2">
        <v>1</v>
      </c>
      <c r="BC77" s="2">
        <v>0</v>
      </c>
      <c r="BD77" s="2">
        <v>0</v>
      </c>
      <c r="BE77" s="2">
        <v>1</v>
      </c>
      <c r="BF77" s="2">
        <v>0</v>
      </c>
      <c r="BG77" s="2">
        <f t="shared" si="26"/>
        <v>5</v>
      </c>
      <c r="BH77" s="2">
        <v>1</v>
      </c>
      <c r="BI77" s="2">
        <v>25</v>
      </c>
      <c r="BJ77" s="2">
        <v>2</v>
      </c>
      <c r="BK77" s="2">
        <v>0</v>
      </c>
      <c r="BL77" s="2">
        <v>2</v>
      </c>
      <c r="BM77" s="2">
        <v>0</v>
      </c>
      <c r="BN77" s="2">
        <v>2</v>
      </c>
      <c r="BO77" s="2">
        <v>0</v>
      </c>
      <c r="BP77" s="2">
        <v>2</v>
      </c>
      <c r="BQ77" s="2">
        <v>0</v>
      </c>
      <c r="BR77" s="2">
        <v>2</v>
      </c>
      <c r="BS77" s="2">
        <v>0</v>
      </c>
      <c r="BT77" s="2">
        <f t="shared" si="27"/>
        <v>25</v>
      </c>
      <c r="BU77" s="2">
        <v>2</v>
      </c>
      <c r="BV77" s="2">
        <v>0</v>
      </c>
      <c r="BW77" s="2">
        <v>0</v>
      </c>
      <c r="BX77" s="2">
        <v>0</v>
      </c>
      <c r="BY77" s="2">
        <f t="shared" si="28"/>
        <v>30</v>
      </c>
    </row>
    <row r="78" spans="1:109" s="2" customFormat="1" x14ac:dyDescent="0.2">
      <c r="A78" s="2">
        <v>77</v>
      </c>
      <c r="B78" s="2">
        <v>155</v>
      </c>
      <c r="C78" s="2">
        <v>80</v>
      </c>
      <c r="D78" s="2">
        <v>75</v>
      </c>
      <c r="E78" s="2">
        <v>1</v>
      </c>
      <c r="F78" s="2">
        <v>2</v>
      </c>
      <c r="G78" s="2">
        <v>1</v>
      </c>
      <c r="H78" s="2">
        <v>0</v>
      </c>
      <c r="I78" s="2">
        <v>7</v>
      </c>
      <c r="J78" s="2">
        <v>27</v>
      </c>
      <c r="K78" s="2">
        <v>13.7</v>
      </c>
      <c r="L78" s="2">
        <v>16.8</v>
      </c>
      <c r="M78" s="2">
        <v>16.899999999999999</v>
      </c>
      <c r="N78" s="2">
        <v>14.7</v>
      </c>
      <c r="O78" s="2">
        <v>12</v>
      </c>
      <c r="P78" s="2">
        <v>7.2</v>
      </c>
      <c r="Q78" s="2">
        <v>1</v>
      </c>
      <c r="R78" s="2">
        <v>1</v>
      </c>
      <c r="S78" s="2">
        <v>1</v>
      </c>
      <c r="T78" s="2">
        <v>1</v>
      </c>
      <c r="U78" s="2">
        <v>1</v>
      </c>
      <c r="V78" s="2">
        <v>1</v>
      </c>
      <c r="W78" s="2">
        <f t="shared" ref="W78:W83" si="30">SUM(Q78:V78)</f>
        <v>6</v>
      </c>
      <c r="X78" s="2">
        <v>2</v>
      </c>
      <c r="Y78" s="2">
        <v>3</v>
      </c>
      <c r="Z78" s="2">
        <v>3</v>
      </c>
      <c r="AA78" s="2">
        <v>3</v>
      </c>
      <c r="AB78" s="2">
        <v>3</v>
      </c>
      <c r="AC78" s="2">
        <v>3</v>
      </c>
      <c r="AD78" s="2">
        <v>3</v>
      </c>
      <c r="AE78" s="2">
        <f t="shared" si="23"/>
        <v>18</v>
      </c>
      <c r="AF78" s="2">
        <v>43</v>
      </c>
      <c r="AG78" s="2">
        <v>0</v>
      </c>
      <c r="AH78" s="2">
        <v>0</v>
      </c>
      <c r="AI78" s="2">
        <f t="shared" si="21"/>
        <v>0</v>
      </c>
      <c r="AJ78" s="2">
        <v>2</v>
      </c>
      <c r="AK78" s="2">
        <v>60</v>
      </c>
      <c r="AL78" s="2">
        <f t="shared" si="22"/>
        <v>480</v>
      </c>
      <c r="AM78" s="2">
        <v>7</v>
      </c>
      <c r="AN78" s="2">
        <v>120</v>
      </c>
      <c r="AO78" s="2">
        <f t="shared" si="24"/>
        <v>2772</v>
      </c>
      <c r="AP78" s="2">
        <v>300</v>
      </c>
      <c r="AQ78" s="2">
        <f t="shared" si="25"/>
        <v>3252</v>
      </c>
      <c r="AR78" s="2">
        <v>2</v>
      </c>
      <c r="AS78" s="2">
        <v>2</v>
      </c>
      <c r="AT78" s="2">
        <f>20*0.75</f>
        <v>15</v>
      </c>
      <c r="AU78" s="2">
        <v>1</v>
      </c>
      <c r="AV78" s="2">
        <v>4</v>
      </c>
      <c r="AW78" s="2">
        <f>21*1.07</f>
        <v>22.470000000000002</v>
      </c>
      <c r="AX78" s="2">
        <v>1</v>
      </c>
      <c r="AY78" s="2">
        <v>2</v>
      </c>
      <c r="AZ78" s="2">
        <f>23*0.32</f>
        <v>7.36</v>
      </c>
      <c r="BA78" s="2">
        <v>1</v>
      </c>
      <c r="BB78" s="2">
        <v>2</v>
      </c>
      <c r="BC78" s="2">
        <f>23*0.32</f>
        <v>7.36</v>
      </c>
      <c r="BD78" s="2">
        <v>0</v>
      </c>
      <c r="BE78" s="2">
        <v>1</v>
      </c>
      <c r="BF78" s="2">
        <v>0</v>
      </c>
      <c r="BG78" s="2">
        <f t="shared" si="26"/>
        <v>52.190000000000005</v>
      </c>
      <c r="BH78" s="2">
        <v>1</v>
      </c>
      <c r="BI78" s="2">
        <v>25</v>
      </c>
      <c r="BJ78" s="2">
        <v>2</v>
      </c>
      <c r="BK78" s="2">
        <v>0</v>
      </c>
      <c r="BL78" s="2">
        <v>2</v>
      </c>
      <c r="BM78" s="2">
        <v>0</v>
      </c>
      <c r="BN78" s="2">
        <v>2</v>
      </c>
      <c r="BO78" s="2">
        <v>0</v>
      </c>
      <c r="BP78" s="2">
        <v>2</v>
      </c>
      <c r="BQ78" s="2">
        <v>0</v>
      </c>
      <c r="BR78" s="2">
        <v>2</v>
      </c>
      <c r="BS78" s="2">
        <v>0</v>
      </c>
      <c r="BT78" s="2">
        <f t="shared" si="27"/>
        <v>25</v>
      </c>
      <c r="BU78" s="2">
        <v>2</v>
      </c>
      <c r="BV78" s="2">
        <v>0</v>
      </c>
      <c r="BW78" s="2">
        <v>0</v>
      </c>
      <c r="BX78" s="2">
        <v>0</v>
      </c>
      <c r="BY78" s="2">
        <f t="shared" si="28"/>
        <v>77.19</v>
      </c>
      <c r="BZ78" s="2">
        <v>2</v>
      </c>
      <c r="CA78" s="2">
        <v>2</v>
      </c>
      <c r="CB78" s="2">
        <f>20*0.75</f>
        <v>15</v>
      </c>
      <c r="CC78" s="2">
        <v>1</v>
      </c>
      <c r="CD78" s="2">
        <v>4</v>
      </c>
      <c r="CE78" s="2">
        <f>21*1.07</f>
        <v>22.470000000000002</v>
      </c>
      <c r="CF78" s="2">
        <v>1</v>
      </c>
      <c r="CG78" s="2">
        <v>2</v>
      </c>
      <c r="CH78" s="2">
        <f>23*0.32</f>
        <v>7.36</v>
      </c>
      <c r="CI78" s="2">
        <v>1</v>
      </c>
      <c r="CJ78" s="2">
        <v>2</v>
      </c>
      <c r="CK78" s="2">
        <f>23*0.32</f>
        <v>7.36</v>
      </c>
      <c r="CL78" s="2">
        <v>0</v>
      </c>
      <c r="CM78" s="2">
        <v>1</v>
      </c>
      <c r="CN78" s="2">
        <v>0</v>
      </c>
      <c r="CO78" s="2">
        <v>0</v>
      </c>
      <c r="CP78" s="2">
        <v>0</v>
      </c>
      <c r="CQ78" s="2">
        <v>2</v>
      </c>
      <c r="CR78" s="2">
        <v>0</v>
      </c>
      <c r="CS78" s="2">
        <v>2</v>
      </c>
      <c r="CT78" s="2">
        <v>0</v>
      </c>
      <c r="CU78" s="2">
        <v>2</v>
      </c>
      <c r="CV78" s="2">
        <v>0</v>
      </c>
      <c r="CW78" s="2">
        <v>2</v>
      </c>
      <c r="CX78" s="2">
        <v>0</v>
      </c>
      <c r="CY78" s="2">
        <v>2</v>
      </c>
      <c r="CZ78" s="2">
        <v>0</v>
      </c>
      <c r="DA78" s="2">
        <v>2</v>
      </c>
      <c r="DB78" s="2">
        <v>0</v>
      </c>
      <c r="DC78" s="2">
        <v>0</v>
      </c>
      <c r="DD78" s="2">
        <v>0</v>
      </c>
      <c r="DE78" s="2">
        <f t="shared" ref="DE78:DE83" si="31">SUM(CB78,CE78,CH78,CK78,CN78,CP78,CR78,CT78,CV78,CX78,CZ78,DD78)</f>
        <v>52.19</v>
      </c>
    </row>
    <row r="79" spans="1:109" s="2" customFormat="1" x14ac:dyDescent="0.2">
      <c r="A79" s="2">
        <v>78</v>
      </c>
      <c r="B79" s="2">
        <v>165</v>
      </c>
      <c r="C79" s="2">
        <v>89</v>
      </c>
      <c r="D79" s="2">
        <v>74</v>
      </c>
      <c r="E79" s="2">
        <v>0</v>
      </c>
      <c r="F79" s="2">
        <v>1</v>
      </c>
      <c r="G79" s="2">
        <v>1</v>
      </c>
      <c r="H79" s="2">
        <v>0</v>
      </c>
      <c r="I79" s="2">
        <v>4</v>
      </c>
      <c r="J79" s="2">
        <v>30</v>
      </c>
      <c r="K79" s="2">
        <v>13.8</v>
      </c>
      <c r="L79" s="2">
        <v>22.79</v>
      </c>
      <c r="M79" s="2">
        <v>29.1</v>
      </c>
      <c r="N79" s="2">
        <v>29.4</v>
      </c>
      <c r="O79" s="2">
        <v>14</v>
      </c>
      <c r="P79" s="2">
        <v>13.38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f t="shared" si="30"/>
        <v>6</v>
      </c>
      <c r="X79" s="2">
        <v>2</v>
      </c>
      <c r="Y79" s="2">
        <v>3</v>
      </c>
      <c r="Z79" s="2">
        <v>3</v>
      </c>
      <c r="AA79" s="2">
        <v>3</v>
      </c>
      <c r="AB79" s="2">
        <v>3</v>
      </c>
      <c r="AC79" s="2">
        <v>3</v>
      </c>
      <c r="AD79" s="2">
        <v>3</v>
      </c>
      <c r="AE79" s="2">
        <f t="shared" si="23"/>
        <v>18</v>
      </c>
      <c r="AF79" s="2">
        <v>56</v>
      </c>
      <c r="AG79" s="2">
        <v>3</v>
      </c>
      <c r="AH79" s="2">
        <v>90</v>
      </c>
      <c r="AI79" s="2">
        <f t="shared" si="21"/>
        <v>2160</v>
      </c>
      <c r="AJ79" s="2">
        <v>7</v>
      </c>
      <c r="AK79" s="2">
        <v>60</v>
      </c>
      <c r="AL79" s="2">
        <f t="shared" si="22"/>
        <v>1680</v>
      </c>
      <c r="AM79" s="2">
        <v>7</v>
      </c>
      <c r="AN79" s="2">
        <v>600</v>
      </c>
      <c r="AO79" s="2">
        <f t="shared" si="24"/>
        <v>13860</v>
      </c>
      <c r="AP79" s="2">
        <v>420</v>
      </c>
      <c r="AQ79" s="2">
        <f t="shared" si="25"/>
        <v>17700</v>
      </c>
      <c r="AR79" s="2">
        <v>3</v>
      </c>
      <c r="AS79" s="2">
        <v>4</v>
      </c>
      <c r="AT79" s="2">
        <f>20*4.29</f>
        <v>85.8</v>
      </c>
      <c r="AU79" s="2">
        <v>1</v>
      </c>
      <c r="AV79" s="2">
        <v>1</v>
      </c>
      <c r="AW79" s="2">
        <f>21*0.11</f>
        <v>2.31</v>
      </c>
      <c r="AX79" s="2">
        <v>3</v>
      </c>
      <c r="AY79" s="2">
        <v>2</v>
      </c>
      <c r="AZ79" s="2">
        <f>23*1.29</f>
        <v>29.67</v>
      </c>
      <c r="BA79" s="2">
        <v>2</v>
      </c>
      <c r="BB79" s="2">
        <v>1</v>
      </c>
      <c r="BC79" s="2">
        <f>23*0.25</f>
        <v>5.75</v>
      </c>
      <c r="BD79" s="2">
        <v>3</v>
      </c>
      <c r="BE79" s="2">
        <v>1</v>
      </c>
      <c r="BF79" s="2">
        <f>30*0.43</f>
        <v>12.9</v>
      </c>
      <c r="BG79" s="2">
        <f t="shared" si="26"/>
        <v>136.43</v>
      </c>
      <c r="BH79" s="2">
        <v>1</v>
      </c>
      <c r="BI79" s="2">
        <v>25</v>
      </c>
      <c r="BJ79" s="2">
        <v>2</v>
      </c>
      <c r="BK79" s="2">
        <v>0</v>
      </c>
      <c r="BL79" s="2">
        <v>2</v>
      </c>
      <c r="BM79" s="2">
        <v>0</v>
      </c>
      <c r="BN79" s="2">
        <v>2</v>
      </c>
      <c r="BO79" s="2">
        <v>0</v>
      </c>
      <c r="BP79" s="2">
        <v>2</v>
      </c>
      <c r="BQ79" s="2">
        <v>0</v>
      </c>
      <c r="BR79" s="2">
        <v>2</v>
      </c>
      <c r="BS79" s="2">
        <v>0</v>
      </c>
      <c r="BT79" s="2">
        <f t="shared" si="27"/>
        <v>25</v>
      </c>
      <c r="BU79" s="2">
        <v>2</v>
      </c>
      <c r="BV79" s="2">
        <v>0</v>
      </c>
      <c r="BW79" s="2">
        <v>0</v>
      </c>
      <c r="BX79" s="2">
        <v>0</v>
      </c>
      <c r="BY79" s="2">
        <f t="shared" si="28"/>
        <v>161.43</v>
      </c>
      <c r="BZ79" s="2">
        <v>3</v>
      </c>
      <c r="CA79" s="2">
        <v>4</v>
      </c>
      <c r="CB79" s="2">
        <f>20*4.29</f>
        <v>85.8</v>
      </c>
      <c r="CC79" s="2">
        <v>1</v>
      </c>
      <c r="CD79" s="2">
        <v>1</v>
      </c>
      <c r="CE79" s="2">
        <f>21*0.11</f>
        <v>2.31</v>
      </c>
      <c r="CF79" s="2">
        <v>3</v>
      </c>
      <c r="CG79" s="2">
        <v>2</v>
      </c>
      <c r="CH79" s="2">
        <f>23*1.29</f>
        <v>29.67</v>
      </c>
      <c r="CI79" s="2">
        <v>2</v>
      </c>
      <c r="CJ79" s="2">
        <v>1</v>
      </c>
      <c r="CK79" s="2">
        <f>23*0.25</f>
        <v>5.75</v>
      </c>
      <c r="CL79" s="2">
        <v>3</v>
      </c>
      <c r="CM79" s="2">
        <v>1</v>
      </c>
      <c r="CN79" s="2">
        <f>30*0.43</f>
        <v>12.9</v>
      </c>
      <c r="CO79" s="2">
        <v>1</v>
      </c>
      <c r="CP79" s="2">
        <v>25</v>
      </c>
      <c r="CQ79" s="2">
        <v>2</v>
      </c>
      <c r="CR79" s="2">
        <v>0</v>
      </c>
      <c r="CS79" s="2">
        <v>2</v>
      </c>
      <c r="CT79" s="2">
        <v>0</v>
      </c>
      <c r="CU79" s="2">
        <v>2</v>
      </c>
      <c r="CV79" s="2">
        <v>0</v>
      </c>
      <c r="CW79" s="2">
        <v>2</v>
      </c>
      <c r="CX79" s="2">
        <v>0</v>
      </c>
      <c r="CY79" s="2">
        <v>2</v>
      </c>
      <c r="CZ79" s="2">
        <v>0</v>
      </c>
      <c r="DA79" s="2">
        <v>2</v>
      </c>
      <c r="DB79" s="2">
        <v>0</v>
      </c>
      <c r="DC79" s="2">
        <v>0</v>
      </c>
      <c r="DD79" s="2">
        <v>0</v>
      </c>
      <c r="DE79" s="2">
        <f t="shared" si="31"/>
        <v>161.43</v>
      </c>
    </row>
    <row r="80" spans="1:109" s="2" customFormat="1" x14ac:dyDescent="0.2">
      <c r="A80" s="2">
        <v>79</v>
      </c>
      <c r="B80" s="2">
        <v>160</v>
      </c>
      <c r="C80" s="2">
        <v>73</v>
      </c>
      <c r="D80" s="2">
        <v>73</v>
      </c>
      <c r="E80" s="2">
        <v>1</v>
      </c>
      <c r="F80" s="2">
        <v>2</v>
      </c>
      <c r="G80" s="2">
        <v>1</v>
      </c>
      <c r="H80" s="2">
        <v>6</v>
      </c>
      <c r="I80" s="2">
        <v>3</v>
      </c>
      <c r="J80" s="2">
        <v>24</v>
      </c>
      <c r="K80" s="2">
        <v>13.83</v>
      </c>
      <c r="L80" s="2">
        <v>19.36</v>
      </c>
      <c r="M80" s="2">
        <v>15.3</v>
      </c>
      <c r="N80" s="2">
        <v>13.3</v>
      </c>
      <c r="O80" s="2">
        <v>10</v>
      </c>
      <c r="P80" s="2">
        <v>16.78</v>
      </c>
      <c r="Q80" s="2">
        <v>1</v>
      </c>
      <c r="R80" s="2">
        <v>1</v>
      </c>
      <c r="S80" s="2">
        <v>1</v>
      </c>
      <c r="T80" s="2">
        <v>1</v>
      </c>
      <c r="U80" s="2">
        <v>1</v>
      </c>
      <c r="V80" s="2">
        <v>1</v>
      </c>
      <c r="W80" s="2">
        <f t="shared" si="30"/>
        <v>6</v>
      </c>
      <c r="X80" s="2">
        <v>2</v>
      </c>
      <c r="Y80" s="2">
        <v>2</v>
      </c>
      <c r="Z80" s="2">
        <v>1</v>
      </c>
      <c r="AA80" s="2">
        <v>2</v>
      </c>
      <c r="AB80" s="2">
        <v>2</v>
      </c>
      <c r="AC80" s="2">
        <v>2</v>
      </c>
      <c r="AD80" s="2">
        <v>2</v>
      </c>
      <c r="AE80" s="2">
        <f t="shared" si="23"/>
        <v>11</v>
      </c>
      <c r="AF80" s="2">
        <v>51</v>
      </c>
      <c r="AG80" s="2">
        <v>0</v>
      </c>
      <c r="AH80" s="2">
        <v>0</v>
      </c>
      <c r="AI80" s="2">
        <f t="shared" si="21"/>
        <v>0</v>
      </c>
      <c r="AJ80" s="2">
        <v>0</v>
      </c>
      <c r="AK80" s="2">
        <v>0</v>
      </c>
      <c r="AL80" s="2">
        <f t="shared" si="22"/>
        <v>0</v>
      </c>
      <c r="AM80" s="2">
        <v>7</v>
      </c>
      <c r="AN80" s="2">
        <v>15</v>
      </c>
      <c r="AO80" s="2">
        <f t="shared" si="24"/>
        <v>346.5</v>
      </c>
      <c r="AP80" s="2">
        <v>240</v>
      </c>
      <c r="AQ80" s="2">
        <f t="shared" si="25"/>
        <v>346.5</v>
      </c>
      <c r="AR80" s="2">
        <v>3</v>
      </c>
      <c r="AS80" s="2">
        <v>1</v>
      </c>
      <c r="AT80" s="2">
        <f>20*0.43</f>
        <v>8.6</v>
      </c>
      <c r="AU80" s="2">
        <v>0</v>
      </c>
      <c r="AV80" s="2">
        <v>1</v>
      </c>
      <c r="AW80" s="2">
        <v>0</v>
      </c>
      <c r="AX80" s="2">
        <v>0</v>
      </c>
      <c r="AY80" s="2">
        <v>1</v>
      </c>
      <c r="AZ80" s="2">
        <v>0</v>
      </c>
      <c r="BA80" s="2">
        <v>0</v>
      </c>
      <c r="BB80" s="2">
        <v>1</v>
      </c>
      <c r="BC80" s="2">
        <v>0</v>
      </c>
      <c r="BD80" s="2">
        <v>0</v>
      </c>
      <c r="BE80" s="2">
        <v>1</v>
      </c>
      <c r="BF80" s="2">
        <v>0</v>
      </c>
      <c r="BG80" s="2">
        <f t="shared" si="26"/>
        <v>8.6</v>
      </c>
      <c r="BH80" s="2">
        <v>1</v>
      </c>
      <c r="BI80" s="2">
        <v>25</v>
      </c>
      <c r="BJ80" s="2">
        <v>2</v>
      </c>
      <c r="BK80" s="2">
        <v>0</v>
      </c>
      <c r="BL80" s="2">
        <v>2</v>
      </c>
      <c r="BM80" s="2">
        <v>0</v>
      </c>
      <c r="BN80" s="2">
        <v>2</v>
      </c>
      <c r="BO80" s="2">
        <v>0</v>
      </c>
      <c r="BP80" s="2">
        <v>2</v>
      </c>
      <c r="BQ80" s="2">
        <v>0</v>
      </c>
      <c r="BR80" s="2">
        <v>2</v>
      </c>
      <c r="BS80" s="2">
        <v>0</v>
      </c>
      <c r="BT80" s="2">
        <f t="shared" si="27"/>
        <v>25</v>
      </c>
      <c r="BU80" s="2">
        <v>2</v>
      </c>
      <c r="BV80" s="2">
        <v>0</v>
      </c>
      <c r="BW80" s="2">
        <v>0</v>
      </c>
      <c r="BX80" s="2">
        <v>0</v>
      </c>
      <c r="BY80" s="2">
        <f t="shared" si="28"/>
        <v>33.6</v>
      </c>
      <c r="BZ80" s="2">
        <v>3</v>
      </c>
      <c r="CA80" s="2">
        <v>1</v>
      </c>
      <c r="CB80" s="2">
        <f>20*0.43</f>
        <v>8.6</v>
      </c>
      <c r="CC80" s="2">
        <v>0</v>
      </c>
      <c r="CD80" s="2">
        <v>1</v>
      </c>
      <c r="CE80" s="2">
        <v>0</v>
      </c>
      <c r="CF80" s="2">
        <v>0</v>
      </c>
      <c r="CG80" s="2">
        <v>1</v>
      </c>
      <c r="CH80" s="2">
        <v>0</v>
      </c>
      <c r="CI80" s="2">
        <v>0</v>
      </c>
      <c r="CJ80" s="2">
        <v>1</v>
      </c>
      <c r="CK80" s="2">
        <v>0</v>
      </c>
      <c r="CL80" s="2">
        <v>0</v>
      </c>
      <c r="CM80" s="2">
        <v>1</v>
      </c>
      <c r="CN80" s="2">
        <v>0</v>
      </c>
      <c r="CO80" s="2">
        <v>1</v>
      </c>
      <c r="CP80" s="2">
        <v>25</v>
      </c>
      <c r="CQ80" s="2">
        <v>2</v>
      </c>
      <c r="CR80" s="2">
        <v>0</v>
      </c>
      <c r="CS80" s="2">
        <v>2</v>
      </c>
      <c r="CT80" s="2">
        <v>0</v>
      </c>
      <c r="CU80" s="2">
        <v>2</v>
      </c>
      <c r="CV80" s="2">
        <v>0</v>
      </c>
      <c r="CW80" s="2">
        <v>2</v>
      </c>
      <c r="CX80" s="2">
        <v>0</v>
      </c>
      <c r="CY80" s="2">
        <v>2</v>
      </c>
      <c r="CZ80" s="2">
        <v>0</v>
      </c>
      <c r="DA80" s="2">
        <v>2</v>
      </c>
      <c r="DB80" s="2">
        <v>0</v>
      </c>
      <c r="DC80" s="2">
        <v>0</v>
      </c>
      <c r="DD80" s="2">
        <v>0</v>
      </c>
      <c r="DE80" s="2">
        <f t="shared" si="31"/>
        <v>33.6</v>
      </c>
    </row>
    <row r="81" spans="1:211" s="2" customFormat="1" x14ac:dyDescent="0.2">
      <c r="A81" s="2">
        <v>80</v>
      </c>
      <c r="B81" s="2">
        <v>160</v>
      </c>
      <c r="C81" s="2">
        <v>80</v>
      </c>
      <c r="D81" s="2">
        <v>73</v>
      </c>
      <c r="E81" s="2">
        <v>1</v>
      </c>
      <c r="F81" s="2">
        <v>2</v>
      </c>
      <c r="G81" s="2">
        <v>3</v>
      </c>
      <c r="H81" s="2">
        <v>0</v>
      </c>
      <c r="I81" s="2">
        <v>6</v>
      </c>
      <c r="J81" s="2">
        <v>24</v>
      </c>
      <c r="K81" s="2">
        <v>14.01</v>
      </c>
      <c r="L81" s="2">
        <v>16.87</v>
      </c>
      <c r="M81" s="2">
        <v>20.100000000000001</v>
      </c>
      <c r="N81" s="2">
        <v>19.5</v>
      </c>
      <c r="O81" s="2">
        <v>9</v>
      </c>
      <c r="P81" s="2">
        <v>15.84</v>
      </c>
      <c r="Q81" s="2">
        <v>1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f t="shared" si="30"/>
        <v>6</v>
      </c>
      <c r="X81" s="2">
        <v>2</v>
      </c>
      <c r="Y81" s="2">
        <v>3</v>
      </c>
      <c r="Z81" s="2">
        <v>3</v>
      </c>
      <c r="AA81" s="2">
        <v>3</v>
      </c>
      <c r="AB81" s="2">
        <v>3</v>
      </c>
      <c r="AC81" s="2">
        <v>3</v>
      </c>
      <c r="AD81" s="2">
        <v>3</v>
      </c>
      <c r="AE81" s="2">
        <f t="shared" si="23"/>
        <v>18</v>
      </c>
      <c r="AF81" s="2">
        <v>53</v>
      </c>
      <c r="AG81" s="2">
        <v>0</v>
      </c>
      <c r="AH81" s="2">
        <v>0</v>
      </c>
      <c r="AI81" s="2">
        <f t="shared" si="21"/>
        <v>0</v>
      </c>
      <c r="AJ81" s="2">
        <v>7</v>
      </c>
      <c r="AK81" s="2">
        <v>30</v>
      </c>
      <c r="AL81" s="2">
        <f t="shared" si="22"/>
        <v>840</v>
      </c>
      <c r="AM81" s="2">
        <v>7</v>
      </c>
      <c r="AN81" s="2">
        <v>30</v>
      </c>
      <c r="AO81" s="2">
        <f t="shared" si="24"/>
        <v>693</v>
      </c>
      <c r="AP81" s="2">
        <v>240</v>
      </c>
      <c r="AQ81" s="2">
        <f t="shared" si="25"/>
        <v>1533</v>
      </c>
      <c r="AR81" s="2">
        <v>3</v>
      </c>
      <c r="AS81" s="2">
        <v>1</v>
      </c>
      <c r="AT81" s="2">
        <f>20*0.43</f>
        <v>8.6</v>
      </c>
      <c r="AU81" s="2">
        <v>1</v>
      </c>
      <c r="AV81" s="2">
        <v>2</v>
      </c>
      <c r="AW81" s="2">
        <f>21*0.32</f>
        <v>6.72</v>
      </c>
      <c r="AX81" s="2">
        <v>3</v>
      </c>
      <c r="AY81" s="2">
        <v>1</v>
      </c>
      <c r="AZ81" s="2">
        <f>23*0.43</f>
        <v>9.89</v>
      </c>
      <c r="BA81" s="2">
        <v>1</v>
      </c>
      <c r="BB81" s="2">
        <v>1</v>
      </c>
      <c r="BC81" s="2">
        <f>23*0.11</f>
        <v>2.5299999999999998</v>
      </c>
      <c r="BD81" s="2">
        <v>3</v>
      </c>
      <c r="BE81" s="2">
        <v>1</v>
      </c>
      <c r="BF81" s="2">
        <f>30*0.43</f>
        <v>12.9</v>
      </c>
      <c r="BG81" s="2">
        <f t="shared" si="26"/>
        <v>40.64</v>
      </c>
      <c r="BH81" s="2">
        <v>1</v>
      </c>
      <c r="BI81" s="2">
        <v>25</v>
      </c>
      <c r="BJ81" s="2">
        <v>2</v>
      </c>
      <c r="BK81" s="2">
        <v>0</v>
      </c>
      <c r="BL81" s="2">
        <v>2</v>
      </c>
      <c r="BM81" s="2">
        <v>0</v>
      </c>
      <c r="BN81" s="2">
        <v>2</v>
      </c>
      <c r="BO81" s="2">
        <v>0</v>
      </c>
      <c r="BP81" s="2">
        <v>2</v>
      </c>
      <c r="BQ81" s="2">
        <v>0</v>
      </c>
      <c r="BR81" s="2">
        <v>2</v>
      </c>
      <c r="BS81" s="2">
        <v>0</v>
      </c>
      <c r="BT81" s="2">
        <f t="shared" si="27"/>
        <v>25</v>
      </c>
      <c r="BU81" s="2">
        <v>2</v>
      </c>
      <c r="BV81" s="2">
        <v>0</v>
      </c>
      <c r="BW81" s="2">
        <v>0</v>
      </c>
      <c r="BX81" s="2">
        <v>0</v>
      </c>
      <c r="BY81" s="2">
        <f t="shared" si="28"/>
        <v>65.64</v>
      </c>
      <c r="BZ81" s="2">
        <v>3</v>
      </c>
      <c r="CA81" s="2">
        <v>1</v>
      </c>
      <c r="CB81" s="2">
        <f>20*0.43</f>
        <v>8.6</v>
      </c>
      <c r="CC81" s="2">
        <v>1</v>
      </c>
      <c r="CD81" s="2">
        <v>2</v>
      </c>
      <c r="CE81" s="2">
        <f>21*0.32</f>
        <v>6.72</v>
      </c>
      <c r="CF81" s="2">
        <v>3</v>
      </c>
      <c r="CG81" s="2">
        <v>1</v>
      </c>
      <c r="CH81" s="2">
        <f>23*0.43</f>
        <v>9.89</v>
      </c>
      <c r="CI81" s="2">
        <v>1</v>
      </c>
      <c r="CJ81" s="2">
        <v>1</v>
      </c>
      <c r="CK81" s="2">
        <f>23*0.11</f>
        <v>2.5299999999999998</v>
      </c>
      <c r="CL81" s="2">
        <v>3</v>
      </c>
      <c r="CM81" s="2">
        <v>1</v>
      </c>
      <c r="CN81" s="2">
        <f>30*0.43</f>
        <v>12.9</v>
      </c>
      <c r="CO81" s="2">
        <v>1</v>
      </c>
      <c r="CP81" s="2">
        <v>25</v>
      </c>
      <c r="CQ81" s="2">
        <v>2</v>
      </c>
      <c r="CR81" s="2">
        <v>0</v>
      </c>
      <c r="CS81" s="2">
        <v>2</v>
      </c>
      <c r="CT81" s="2">
        <v>0</v>
      </c>
      <c r="CU81" s="2">
        <v>2</v>
      </c>
      <c r="CV81" s="2">
        <v>0</v>
      </c>
      <c r="CW81" s="2">
        <v>2</v>
      </c>
      <c r="CX81" s="2">
        <v>0</v>
      </c>
      <c r="CY81" s="2">
        <v>2</v>
      </c>
      <c r="CZ81" s="2">
        <v>0</v>
      </c>
      <c r="DA81" s="2">
        <v>2</v>
      </c>
      <c r="DB81" s="2">
        <v>0</v>
      </c>
      <c r="DC81" s="2">
        <v>0</v>
      </c>
      <c r="DD81" s="2">
        <v>0</v>
      </c>
      <c r="DE81" s="2">
        <f t="shared" si="31"/>
        <v>65.64</v>
      </c>
    </row>
    <row r="82" spans="1:211" s="2" customFormat="1" x14ac:dyDescent="0.2">
      <c r="A82" s="2">
        <v>81</v>
      </c>
      <c r="B82" s="2">
        <v>160</v>
      </c>
      <c r="C82" s="2">
        <v>64</v>
      </c>
      <c r="D82" s="2">
        <v>82</v>
      </c>
      <c r="E82" s="2">
        <v>1</v>
      </c>
      <c r="F82" s="2">
        <v>2</v>
      </c>
      <c r="G82" s="2">
        <v>1</v>
      </c>
      <c r="H82" s="2">
        <v>0</v>
      </c>
      <c r="I82" s="2">
        <v>5</v>
      </c>
      <c r="J82" s="2">
        <v>23</v>
      </c>
      <c r="K82" s="2">
        <v>14.28</v>
      </c>
      <c r="L82" s="2">
        <v>18.809999999999999</v>
      </c>
      <c r="M82" s="2">
        <v>13.9</v>
      </c>
      <c r="N82" s="2">
        <v>12.1</v>
      </c>
      <c r="O82" s="2">
        <v>9</v>
      </c>
      <c r="P82" s="2">
        <v>14.93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f t="shared" si="30"/>
        <v>6</v>
      </c>
      <c r="X82" s="2">
        <v>2</v>
      </c>
      <c r="Y82" s="2">
        <v>3</v>
      </c>
      <c r="Z82" s="2">
        <v>3</v>
      </c>
      <c r="AA82" s="2">
        <v>2</v>
      </c>
      <c r="AB82" s="2">
        <v>3</v>
      </c>
      <c r="AC82" s="2">
        <v>3</v>
      </c>
      <c r="AD82" s="2">
        <v>3</v>
      </c>
      <c r="AE82" s="2">
        <f t="shared" si="23"/>
        <v>17</v>
      </c>
      <c r="AF82" s="2">
        <v>45</v>
      </c>
      <c r="AG82" s="2">
        <v>0</v>
      </c>
      <c r="AH82" s="2">
        <v>0</v>
      </c>
      <c r="AI82" s="2">
        <f t="shared" si="21"/>
        <v>0</v>
      </c>
      <c r="AJ82" s="2">
        <v>3</v>
      </c>
      <c r="AK82" s="2">
        <v>15</v>
      </c>
      <c r="AL82" s="2">
        <f t="shared" si="22"/>
        <v>180</v>
      </c>
      <c r="AM82" s="2">
        <v>7</v>
      </c>
      <c r="AN82" s="2">
        <v>15</v>
      </c>
      <c r="AO82" s="2">
        <f t="shared" si="24"/>
        <v>346.5</v>
      </c>
      <c r="AP82" s="2">
        <v>360</v>
      </c>
      <c r="AQ82" s="2">
        <f t="shared" si="25"/>
        <v>526.5</v>
      </c>
      <c r="AR82" s="2">
        <v>3</v>
      </c>
      <c r="AS82" s="2">
        <v>1</v>
      </c>
      <c r="AT82" s="2">
        <f>20*0.43</f>
        <v>8.6</v>
      </c>
      <c r="AU82" s="2">
        <v>0</v>
      </c>
      <c r="AV82" s="2">
        <v>1</v>
      </c>
      <c r="AW82" s="2">
        <v>0</v>
      </c>
      <c r="AX82" s="2">
        <v>2</v>
      </c>
      <c r="AY82" s="2">
        <v>1</v>
      </c>
      <c r="AZ82" s="2">
        <f>23*0.25</f>
        <v>5.75</v>
      </c>
      <c r="BA82" s="2">
        <v>0</v>
      </c>
      <c r="BB82" s="2">
        <v>1</v>
      </c>
      <c r="BC82" s="2">
        <v>0</v>
      </c>
      <c r="BD82" s="2">
        <v>0</v>
      </c>
      <c r="BE82" s="2">
        <v>1</v>
      </c>
      <c r="BF82" s="2">
        <v>0</v>
      </c>
      <c r="BG82" s="2">
        <f t="shared" si="26"/>
        <v>14.35</v>
      </c>
      <c r="BH82" s="2">
        <v>1</v>
      </c>
      <c r="BI82" s="2">
        <v>25</v>
      </c>
      <c r="BJ82" s="2">
        <v>2</v>
      </c>
      <c r="BK82" s="2">
        <v>0</v>
      </c>
      <c r="BL82" s="2">
        <v>2</v>
      </c>
      <c r="BM82" s="2">
        <v>0</v>
      </c>
      <c r="BN82" s="2">
        <v>2</v>
      </c>
      <c r="BO82" s="2">
        <v>0</v>
      </c>
      <c r="BP82" s="2">
        <v>2</v>
      </c>
      <c r="BQ82" s="2">
        <v>0</v>
      </c>
      <c r="BR82" s="2">
        <v>2</v>
      </c>
      <c r="BS82" s="2">
        <v>0</v>
      </c>
      <c r="BT82" s="2">
        <f t="shared" si="27"/>
        <v>25</v>
      </c>
      <c r="BU82" s="2">
        <v>2</v>
      </c>
      <c r="BV82" s="2">
        <v>0</v>
      </c>
      <c r="BW82" s="2">
        <v>0</v>
      </c>
      <c r="BX82" s="2">
        <v>0</v>
      </c>
      <c r="BY82" s="2">
        <f t="shared" si="28"/>
        <v>39.35</v>
      </c>
      <c r="BZ82" s="2">
        <v>3</v>
      </c>
      <c r="CA82" s="2">
        <v>2</v>
      </c>
      <c r="CB82" s="2">
        <f>20*1.29</f>
        <v>25.8</v>
      </c>
      <c r="CC82" s="2">
        <v>0</v>
      </c>
      <c r="CD82" s="2">
        <v>1</v>
      </c>
      <c r="CE82" s="2">
        <v>0</v>
      </c>
      <c r="CF82" s="2">
        <v>2</v>
      </c>
      <c r="CG82" s="2">
        <v>1</v>
      </c>
      <c r="CH82" s="2">
        <f>23*0.25</f>
        <v>5.75</v>
      </c>
      <c r="CI82" s="2">
        <v>0</v>
      </c>
      <c r="CJ82" s="2">
        <v>1</v>
      </c>
      <c r="CK82" s="2">
        <v>0</v>
      </c>
      <c r="CL82" s="2">
        <v>0</v>
      </c>
      <c r="CM82" s="2">
        <v>1</v>
      </c>
      <c r="CN82" s="2">
        <v>0</v>
      </c>
      <c r="CO82" s="2">
        <v>1</v>
      </c>
      <c r="CP82" s="2">
        <v>25</v>
      </c>
      <c r="CQ82" s="2">
        <v>2</v>
      </c>
      <c r="CR82" s="2">
        <v>0</v>
      </c>
      <c r="CS82" s="2">
        <v>2</v>
      </c>
      <c r="CT82" s="2">
        <v>0</v>
      </c>
      <c r="CU82" s="2">
        <v>2</v>
      </c>
      <c r="CV82" s="2">
        <v>0</v>
      </c>
      <c r="CW82" s="2">
        <v>2</v>
      </c>
      <c r="CX82" s="2">
        <v>0</v>
      </c>
      <c r="CY82" s="2">
        <v>2</v>
      </c>
      <c r="CZ82" s="2">
        <v>0</v>
      </c>
      <c r="DA82" s="2">
        <v>2</v>
      </c>
      <c r="DB82" s="2">
        <v>0</v>
      </c>
      <c r="DC82" s="2">
        <v>0</v>
      </c>
      <c r="DD82" s="2">
        <v>0</v>
      </c>
      <c r="DE82" s="2">
        <f t="shared" si="31"/>
        <v>56.55</v>
      </c>
    </row>
    <row r="83" spans="1:211" s="2" customFormat="1" x14ac:dyDescent="0.2">
      <c r="A83" s="2">
        <v>82</v>
      </c>
      <c r="B83" s="2">
        <v>160</v>
      </c>
      <c r="C83" s="2">
        <v>99</v>
      </c>
      <c r="D83" s="2">
        <v>79</v>
      </c>
      <c r="E83" s="2">
        <v>1</v>
      </c>
      <c r="F83" s="2">
        <v>1</v>
      </c>
      <c r="G83" s="2">
        <v>1</v>
      </c>
      <c r="H83" s="2">
        <v>2</v>
      </c>
      <c r="I83" s="2">
        <v>0</v>
      </c>
      <c r="J83" s="2">
        <v>26</v>
      </c>
      <c r="K83" s="2">
        <v>14.4</v>
      </c>
      <c r="L83" s="2">
        <v>16.8</v>
      </c>
      <c r="M83" s="2">
        <v>22.3</v>
      </c>
      <c r="N83" s="2">
        <v>18.3</v>
      </c>
      <c r="O83" s="2">
        <v>14</v>
      </c>
      <c r="P83" s="2">
        <v>7.6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f t="shared" si="30"/>
        <v>6</v>
      </c>
      <c r="X83" s="2">
        <v>2</v>
      </c>
      <c r="Y83" s="2">
        <v>3</v>
      </c>
      <c r="Z83" s="2">
        <v>2</v>
      </c>
      <c r="AA83" s="2">
        <v>3</v>
      </c>
      <c r="AB83" s="2">
        <v>3</v>
      </c>
      <c r="AC83" s="2">
        <v>3</v>
      </c>
      <c r="AD83" s="2">
        <v>3</v>
      </c>
      <c r="AE83" s="2">
        <f t="shared" si="23"/>
        <v>17</v>
      </c>
      <c r="AF83" s="2">
        <v>55</v>
      </c>
      <c r="AG83" s="2">
        <v>0</v>
      </c>
      <c r="AH83" s="2">
        <v>0</v>
      </c>
      <c r="AI83" s="2">
        <f t="shared" si="21"/>
        <v>0</v>
      </c>
      <c r="AJ83" s="2">
        <v>0</v>
      </c>
      <c r="AK83" s="2">
        <v>0</v>
      </c>
      <c r="AL83" s="2">
        <f t="shared" si="22"/>
        <v>0</v>
      </c>
      <c r="AM83" s="2">
        <v>7</v>
      </c>
      <c r="AN83" s="2">
        <v>120</v>
      </c>
      <c r="AO83" s="2">
        <f t="shared" si="24"/>
        <v>2772</v>
      </c>
      <c r="AP83" s="2">
        <v>180</v>
      </c>
      <c r="AQ83" s="2">
        <f t="shared" si="25"/>
        <v>2772</v>
      </c>
      <c r="AR83" s="2">
        <v>3</v>
      </c>
      <c r="AS83" s="2">
        <v>2</v>
      </c>
      <c r="AT83" s="2">
        <f>20*1.29</f>
        <v>25.8</v>
      </c>
      <c r="AU83" s="2">
        <v>3</v>
      </c>
      <c r="AV83" s="2">
        <v>3</v>
      </c>
      <c r="AW83" s="2">
        <f>21*2.57</f>
        <v>53.97</v>
      </c>
      <c r="AX83" s="2">
        <v>0</v>
      </c>
      <c r="AY83" s="2">
        <v>1</v>
      </c>
      <c r="AZ83" s="2">
        <v>0</v>
      </c>
      <c r="BA83" s="2">
        <v>0</v>
      </c>
      <c r="BB83" s="2">
        <v>1</v>
      </c>
      <c r="BC83" s="2">
        <v>0</v>
      </c>
      <c r="BD83" s="2">
        <v>0</v>
      </c>
      <c r="BE83" s="2">
        <v>1</v>
      </c>
      <c r="BF83" s="2">
        <v>0</v>
      </c>
      <c r="BG83" s="2">
        <f t="shared" si="26"/>
        <v>79.77</v>
      </c>
      <c r="BH83" s="2">
        <v>1</v>
      </c>
      <c r="BI83" s="2">
        <v>25</v>
      </c>
      <c r="BJ83" s="2">
        <v>2</v>
      </c>
      <c r="BK83" s="2">
        <v>0</v>
      </c>
      <c r="BL83" s="2">
        <v>2</v>
      </c>
      <c r="BM83" s="2">
        <v>0</v>
      </c>
      <c r="BN83" s="2">
        <v>2</v>
      </c>
      <c r="BO83" s="2">
        <v>0</v>
      </c>
      <c r="BP83" s="2">
        <v>2</v>
      </c>
      <c r="BQ83" s="2">
        <v>0</v>
      </c>
      <c r="BR83" s="2">
        <v>2</v>
      </c>
      <c r="BS83" s="2">
        <v>0</v>
      </c>
      <c r="BT83" s="2">
        <f t="shared" si="27"/>
        <v>25</v>
      </c>
      <c r="BU83" s="2">
        <v>2</v>
      </c>
      <c r="BV83" s="2">
        <v>0</v>
      </c>
      <c r="BW83" s="2">
        <v>0</v>
      </c>
      <c r="BX83" s="2">
        <v>0</v>
      </c>
      <c r="BY83" s="2">
        <f t="shared" si="28"/>
        <v>104.77</v>
      </c>
      <c r="BZ83" s="2">
        <v>3</v>
      </c>
      <c r="CA83" s="2">
        <v>2</v>
      </c>
      <c r="CB83" s="2">
        <f>20*1.29</f>
        <v>25.8</v>
      </c>
      <c r="CC83" s="2">
        <v>3</v>
      </c>
      <c r="CD83" s="2">
        <v>3</v>
      </c>
      <c r="CE83" s="2">
        <f>21*2.57</f>
        <v>53.97</v>
      </c>
      <c r="CF83" s="2">
        <v>0</v>
      </c>
      <c r="CG83" s="2">
        <v>1</v>
      </c>
      <c r="CH83" s="2">
        <v>0</v>
      </c>
      <c r="CI83" s="2">
        <v>0</v>
      </c>
      <c r="CJ83" s="2">
        <v>1</v>
      </c>
      <c r="CK83" s="2">
        <v>0</v>
      </c>
      <c r="CL83" s="2">
        <v>0</v>
      </c>
      <c r="CM83" s="2">
        <v>1</v>
      </c>
      <c r="CN83" s="2">
        <v>0</v>
      </c>
      <c r="CO83" s="2">
        <v>1</v>
      </c>
      <c r="CP83" s="2">
        <v>25</v>
      </c>
      <c r="CQ83" s="2">
        <v>2</v>
      </c>
      <c r="CR83" s="2">
        <v>0</v>
      </c>
      <c r="CS83" s="2">
        <v>2</v>
      </c>
      <c r="CT83" s="2">
        <v>0</v>
      </c>
      <c r="CU83" s="2">
        <v>2</v>
      </c>
      <c r="CV83" s="2">
        <v>0</v>
      </c>
      <c r="CW83" s="2">
        <v>2</v>
      </c>
      <c r="CX83" s="2">
        <v>0</v>
      </c>
      <c r="CY83" s="2">
        <v>2</v>
      </c>
      <c r="CZ83" s="2">
        <v>0</v>
      </c>
      <c r="DA83" s="2">
        <v>2</v>
      </c>
      <c r="DB83" s="2">
        <v>0</v>
      </c>
      <c r="DC83" s="2">
        <v>0</v>
      </c>
      <c r="DD83" s="2">
        <v>0</v>
      </c>
      <c r="DE83" s="2">
        <f t="shared" si="31"/>
        <v>104.77</v>
      </c>
    </row>
    <row r="84" spans="1:211" s="2" customFormat="1" x14ac:dyDescent="0.2">
      <c r="A84" s="2">
        <v>83</v>
      </c>
      <c r="B84" s="2">
        <v>157</v>
      </c>
      <c r="C84" s="2">
        <v>77.400000000000006</v>
      </c>
      <c r="D84" s="2">
        <v>74</v>
      </c>
      <c r="E84" s="2">
        <v>2</v>
      </c>
      <c r="F84" s="5">
        <v>4</v>
      </c>
      <c r="G84" s="2">
        <v>1</v>
      </c>
      <c r="H84" s="2">
        <v>0</v>
      </c>
      <c r="I84" s="2">
        <v>1</v>
      </c>
      <c r="J84" s="2">
        <v>29</v>
      </c>
      <c r="K84" s="2">
        <v>14.4</v>
      </c>
      <c r="L84" s="2">
        <v>18.600000000000001</v>
      </c>
      <c r="M84" s="2">
        <v>27.9</v>
      </c>
      <c r="N84" s="2">
        <v>26.4</v>
      </c>
      <c r="O84" s="2">
        <v>9</v>
      </c>
      <c r="P84" s="2">
        <v>16.2</v>
      </c>
      <c r="Q84" s="2">
        <v>0</v>
      </c>
      <c r="R84" s="2">
        <v>1</v>
      </c>
      <c r="S84" s="2">
        <v>1</v>
      </c>
      <c r="T84" s="2">
        <v>1</v>
      </c>
      <c r="U84" s="2">
        <v>1</v>
      </c>
      <c r="V84" s="2">
        <v>1</v>
      </c>
      <c r="W84" s="2">
        <v>5</v>
      </c>
      <c r="X84" s="2">
        <v>2</v>
      </c>
      <c r="Y84" s="2">
        <v>2</v>
      </c>
      <c r="Z84" s="2">
        <v>2</v>
      </c>
      <c r="AA84" s="2">
        <v>2</v>
      </c>
      <c r="AB84" s="2">
        <v>1</v>
      </c>
      <c r="AC84" s="2">
        <v>1</v>
      </c>
      <c r="AD84" s="2">
        <v>10</v>
      </c>
      <c r="AE84" s="2">
        <f t="shared" si="23"/>
        <v>18</v>
      </c>
      <c r="AF84" s="2">
        <v>17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f t="shared" si="22"/>
        <v>0</v>
      </c>
      <c r="AM84" s="2">
        <v>5</v>
      </c>
      <c r="AN84" s="2">
        <v>30</v>
      </c>
      <c r="AO84" s="2">
        <f t="shared" si="24"/>
        <v>495</v>
      </c>
      <c r="AP84" s="2">
        <v>320</v>
      </c>
      <c r="AQ84" s="2">
        <f t="shared" si="25"/>
        <v>495</v>
      </c>
      <c r="AR84" s="2">
        <v>3</v>
      </c>
      <c r="AS84" s="2">
        <v>1</v>
      </c>
      <c r="AT84" s="2">
        <f>20*0.43</f>
        <v>8.6</v>
      </c>
      <c r="AU84" s="2">
        <v>1</v>
      </c>
      <c r="AV84" s="2">
        <v>1</v>
      </c>
      <c r="AW84" s="2">
        <f>21*0.11</f>
        <v>2.31</v>
      </c>
      <c r="AX84" s="2">
        <v>0</v>
      </c>
      <c r="AY84" s="2">
        <v>1</v>
      </c>
      <c r="AZ84" s="2">
        <v>0</v>
      </c>
      <c r="BA84" s="2">
        <v>0</v>
      </c>
      <c r="BB84" s="2">
        <v>1</v>
      </c>
      <c r="BC84" s="2">
        <v>0</v>
      </c>
      <c r="BD84" s="2">
        <v>0</v>
      </c>
      <c r="BE84" s="2">
        <v>1</v>
      </c>
      <c r="BF84" s="2">
        <v>0</v>
      </c>
      <c r="BG84" s="2">
        <f t="shared" si="26"/>
        <v>10.91</v>
      </c>
      <c r="BH84" s="2">
        <v>1</v>
      </c>
      <c r="BI84" s="2">
        <v>25</v>
      </c>
      <c r="BJ84" s="2">
        <v>2</v>
      </c>
      <c r="BK84" s="2">
        <v>0</v>
      </c>
      <c r="BL84" s="2">
        <v>2</v>
      </c>
      <c r="BM84" s="2">
        <v>0</v>
      </c>
      <c r="BN84" s="2">
        <v>2</v>
      </c>
      <c r="BO84" s="2">
        <v>0</v>
      </c>
      <c r="BP84" s="2">
        <v>2</v>
      </c>
      <c r="BQ84" s="2">
        <v>0</v>
      </c>
      <c r="BR84" s="2">
        <v>2</v>
      </c>
      <c r="BS84" s="2">
        <v>0</v>
      </c>
      <c r="BT84" s="2">
        <f t="shared" si="27"/>
        <v>25</v>
      </c>
      <c r="BU84" s="2">
        <v>2</v>
      </c>
      <c r="BV84" s="2">
        <v>0</v>
      </c>
      <c r="BW84" s="2">
        <v>0</v>
      </c>
      <c r="BX84" s="2">
        <v>0</v>
      </c>
      <c r="BY84" s="2">
        <f t="shared" si="28"/>
        <v>35.909999999999997</v>
      </c>
    </row>
    <row r="85" spans="1:211" s="2" customFormat="1" x14ac:dyDescent="0.2">
      <c r="A85" s="2">
        <v>84</v>
      </c>
      <c r="B85" s="2">
        <v>145</v>
      </c>
      <c r="C85" s="2">
        <v>44</v>
      </c>
      <c r="D85" s="2">
        <v>65</v>
      </c>
      <c r="E85" s="2">
        <v>1</v>
      </c>
      <c r="F85" s="5">
        <v>4</v>
      </c>
      <c r="G85" s="2">
        <v>1</v>
      </c>
      <c r="H85" s="2">
        <v>0</v>
      </c>
      <c r="I85" s="2">
        <v>6</v>
      </c>
      <c r="J85" s="2">
        <v>19</v>
      </c>
      <c r="K85" s="2">
        <v>14.6</v>
      </c>
      <c r="L85" s="2">
        <v>22.5</v>
      </c>
      <c r="M85" s="2">
        <v>8.4</v>
      </c>
      <c r="N85" s="2">
        <v>7.7</v>
      </c>
      <c r="O85" s="2">
        <v>14</v>
      </c>
      <c r="P85" s="2">
        <v>12.8</v>
      </c>
      <c r="Q85" s="2">
        <v>0</v>
      </c>
      <c r="R85" s="2">
        <v>1</v>
      </c>
      <c r="S85" s="2">
        <v>1</v>
      </c>
      <c r="T85" s="2">
        <v>1</v>
      </c>
      <c r="U85" s="2">
        <v>1</v>
      </c>
      <c r="V85" s="2">
        <v>1</v>
      </c>
      <c r="W85" s="2">
        <v>5</v>
      </c>
      <c r="X85" s="2">
        <v>1</v>
      </c>
      <c r="Y85" s="2">
        <v>1</v>
      </c>
      <c r="Z85" s="2">
        <v>2</v>
      </c>
      <c r="AA85" s="2">
        <v>1</v>
      </c>
      <c r="AB85" s="2">
        <v>0</v>
      </c>
      <c r="AC85" s="2">
        <v>0</v>
      </c>
      <c r="AD85" s="2">
        <v>5</v>
      </c>
      <c r="AE85" s="2">
        <f t="shared" si="23"/>
        <v>9</v>
      </c>
      <c r="AF85" s="2">
        <v>34</v>
      </c>
      <c r="AG85" s="2">
        <v>0</v>
      </c>
      <c r="AH85" s="2">
        <v>0</v>
      </c>
      <c r="AI85" s="2">
        <v>0</v>
      </c>
      <c r="AJ85" s="2">
        <v>4</v>
      </c>
      <c r="AK85" s="2">
        <v>20</v>
      </c>
      <c r="AL85" s="2">
        <f t="shared" si="22"/>
        <v>320</v>
      </c>
      <c r="AM85" s="2">
        <v>5</v>
      </c>
      <c r="AN85" s="2">
        <v>20</v>
      </c>
      <c r="AO85" s="2">
        <f t="shared" si="24"/>
        <v>330</v>
      </c>
      <c r="AP85" s="2">
        <v>250</v>
      </c>
      <c r="AQ85" s="2">
        <f t="shared" si="25"/>
        <v>650</v>
      </c>
      <c r="AR85" s="2">
        <v>3</v>
      </c>
      <c r="AS85" s="2">
        <v>1</v>
      </c>
      <c r="AT85" s="2">
        <f>20*0.43</f>
        <v>8.6</v>
      </c>
      <c r="AU85" s="2">
        <v>1</v>
      </c>
      <c r="AV85" s="2">
        <v>1</v>
      </c>
      <c r="AW85" s="2">
        <f>21*0.11</f>
        <v>2.31</v>
      </c>
      <c r="AX85" s="2">
        <v>0</v>
      </c>
      <c r="AY85" s="2">
        <v>1</v>
      </c>
      <c r="AZ85" s="2">
        <v>0</v>
      </c>
      <c r="BA85" s="2">
        <v>0</v>
      </c>
      <c r="BB85" s="2">
        <v>1</v>
      </c>
      <c r="BC85" s="2">
        <v>0</v>
      </c>
      <c r="BD85" s="2">
        <v>0</v>
      </c>
      <c r="BE85" s="2">
        <v>1</v>
      </c>
      <c r="BF85" s="2">
        <v>0</v>
      </c>
      <c r="BG85" s="2">
        <f t="shared" si="26"/>
        <v>10.91</v>
      </c>
      <c r="BH85" s="2">
        <v>1</v>
      </c>
      <c r="BI85" s="2">
        <v>25</v>
      </c>
      <c r="BJ85" s="2">
        <v>2</v>
      </c>
      <c r="BK85" s="2">
        <v>0</v>
      </c>
      <c r="BL85" s="2">
        <v>2</v>
      </c>
      <c r="BM85" s="2">
        <v>0</v>
      </c>
      <c r="BN85" s="2">
        <v>2</v>
      </c>
      <c r="BO85" s="2">
        <v>0</v>
      </c>
      <c r="BP85" s="2">
        <v>2</v>
      </c>
      <c r="BQ85" s="2">
        <v>0</v>
      </c>
      <c r="BR85" s="2">
        <v>2</v>
      </c>
      <c r="BS85" s="2">
        <v>0</v>
      </c>
      <c r="BT85" s="2">
        <f t="shared" si="27"/>
        <v>25</v>
      </c>
      <c r="BU85" s="2">
        <v>2</v>
      </c>
      <c r="BV85" s="2">
        <v>0</v>
      </c>
      <c r="BW85" s="2">
        <v>0</v>
      </c>
      <c r="BX85" s="2">
        <v>0</v>
      </c>
      <c r="BY85" s="2">
        <f t="shared" si="28"/>
        <v>35.909999999999997</v>
      </c>
    </row>
    <row r="86" spans="1:211" s="2" customFormat="1" x14ac:dyDescent="0.2">
      <c r="A86" s="2">
        <v>85</v>
      </c>
      <c r="B86" s="2">
        <v>165</v>
      </c>
      <c r="C86" s="2">
        <v>80</v>
      </c>
      <c r="D86" s="2">
        <v>83</v>
      </c>
      <c r="E86" s="2">
        <v>0</v>
      </c>
      <c r="F86" s="2">
        <v>2</v>
      </c>
      <c r="G86" s="2">
        <v>1</v>
      </c>
      <c r="H86" s="2">
        <v>0</v>
      </c>
      <c r="I86" s="2">
        <v>9</v>
      </c>
      <c r="J86" s="2">
        <v>25</v>
      </c>
      <c r="K86" s="2">
        <v>14.7</v>
      </c>
      <c r="L86" s="2">
        <v>18.600000000000001</v>
      </c>
      <c r="M86" s="2">
        <v>0.6</v>
      </c>
      <c r="N86" s="2">
        <v>14.1</v>
      </c>
      <c r="O86" s="2">
        <v>10</v>
      </c>
      <c r="P86" s="2">
        <v>8.6999999999999993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1</v>
      </c>
      <c r="W86" s="2">
        <f>SUM(Q86:V86)</f>
        <v>6</v>
      </c>
      <c r="X86" s="2">
        <v>2</v>
      </c>
      <c r="Y86" s="2">
        <v>3</v>
      </c>
      <c r="Z86" s="2">
        <v>3</v>
      </c>
      <c r="AA86" s="2">
        <v>3</v>
      </c>
      <c r="AB86" s="2">
        <v>2</v>
      </c>
      <c r="AC86" s="2">
        <v>3</v>
      </c>
      <c r="AD86" s="2">
        <v>3</v>
      </c>
      <c r="AE86" s="2">
        <f t="shared" si="23"/>
        <v>17</v>
      </c>
      <c r="AF86" s="2">
        <v>51</v>
      </c>
      <c r="AG86" s="2">
        <v>0</v>
      </c>
      <c r="AH86" s="2">
        <v>0</v>
      </c>
      <c r="AI86" s="2">
        <f>PRODUCT(AG86,AH86,8)</f>
        <v>0</v>
      </c>
      <c r="AJ86" s="2">
        <v>0</v>
      </c>
      <c r="AK86" s="2">
        <v>0</v>
      </c>
      <c r="AL86" s="2">
        <f t="shared" si="22"/>
        <v>0</v>
      </c>
      <c r="AM86" s="2">
        <v>7</v>
      </c>
      <c r="AN86" s="2">
        <v>120</v>
      </c>
      <c r="AO86" s="2">
        <f t="shared" si="24"/>
        <v>2772</v>
      </c>
      <c r="AP86" s="2">
        <v>180</v>
      </c>
      <c r="AQ86" s="2">
        <f t="shared" si="25"/>
        <v>2772</v>
      </c>
      <c r="AR86" s="2">
        <v>3</v>
      </c>
      <c r="AS86" s="2">
        <v>3</v>
      </c>
      <c r="AT86" s="2">
        <f>20*2.57</f>
        <v>51.4</v>
      </c>
      <c r="AU86" s="2">
        <v>3</v>
      </c>
      <c r="AV86" s="2">
        <v>2</v>
      </c>
      <c r="AW86" s="2">
        <f>21*1.29</f>
        <v>27.09</v>
      </c>
      <c r="AX86" s="2">
        <v>0</v>
      </c>
      <c r="AY86" s="2">
        <v>1</v>
      </c>
      <c r="AZ86" s="2">
        <v>0</v>
      </c>
      <c r="BA86" s="2">
        <v>0</v>
      </c>
      <c r="BB86" s="2">
        <v>1</v>
      </c>
      <c r="BC86" s="2">
        <v>0</v>
      </c>
      <c r="BD86" s="2">
        <v>0</v>
      </c>
      <c r="BE86" s="2">
        <v>1</v>
      </c>
      <c r="BF86" s="2">
        <v>0</v>
      </c>
      <c r="BG86" s="2">
        <f t="shared" si="26"/>
        <v>78.489999999999995</v>
      </c>
      <c r="BH86" s="2">
        <v>1</v>
      </c>
      <c r="BI86" s="2">
        <v>25</v>
      </c>
      <c r="BJ86" s="2">
        <v>2</v>
      </c>
      <c r="BK86" s="2">
        <v>0</v>
      </c>
      <c r="BL86" s="2">
        <v>2</v>
      </c>
      <c r="BM86" s="2">
        <v>0</v>
      </c>
      <c r="BN86" s="2">
        <v>2</v>
      </c>
      <c r="BO86" s="2">
        <v>0</v>
      </c>
      <c r="BP86" s="2">
        <v>2</v>
      </c>
      <c r="BQ86" s="2">
        <v>0</v>
      </c>
      <c r="BR86" s="2">
        <v>2</v>
      </c>
      <c r="BS86" s="2">
        <v>0</v>
      </c>
      <c r="BT86" s="2">
        <f t="shared" si="27"/>
        <v>25</v>
      </c>
      <c r="BU86" s="2">
        <v>2</v>
      </c>
      <c r="BV86" s="2">
        <v>0</v>
      </c>
      <c r="BW86" s="2">
        <v>0</v>
      </c>
      <c r="BX86" s="2">
        <v>0</v>
      </c>
      <c r="BY86" s="2">
        <f t="shared" si="28"/>
        <v>103.49</v>
      </c>
    </row>
    <row r="87" spans="1:211" s="2" customFormat="1" x14ac:dyDescent="0.2">
      <c r="A87" s="2">
        <v>86</v>
      </c>
      <c r="B87" s="2">
        <v>173</v>
      </c>
      <c r="C87" s="2">
        <v>82.7</v>
      </c>
      <c r="D87" s="2">
        <v>65</v>
      </c>
      <c r="E87" s="2">
        <v>2</v>
      </c>
      <c r="F87" s="5">
        <v>4</v>
      </c>
      <c r="G87" s="2">
        <v>1</v>
      </c>
      <c r="H87" s="2">
        <v>0</v>
      </c>
      <c r="I87" s="2">
        <v>0</v>
      </c>
      <c r="J87" s="2">
        <v>19</v>
      </c>
      <c r="K87" s="2">
        <v>14.7</v>
      </c>
      <c r="L87" s="2">
        <v>20.3</v>
      </c>
      <c r="M87" s="2">
        <v>27.7</v>
      </c>
      <c r="N87" s="2">
        <v>25.3</v>
      </c>
      <c r="O87" s="2">
        <v>10</v>
      </c>
      <c r="P87" s="2">
        <v>11.6</v>
      </c>
      <c r="Q87" s="2">
        <v>0</v>
      </c>
      <c r="R87" s="2">
        <v>1</v>
      </c>
      <c r="S87" s="2">
        <v>1</v>
      </c>
      <c r="T87" s="2">
        <v>1</v>
      </c>
      <c r="U87" s="2">
        <v>1</v>
      </c>
      <c r="V87" s="2">
        <v>1</v>
      </c>
      <c r="W87" s="2">
        <v>5</v>
      </c>
      <c r="X87" s="2">
        <v>2</v>
      </c>
      <c r="Y87" s="2">
        <v>2</v>
      </c>
      <c r="Z87" s="2">
        <v>2</v>
      </c>
      <c r="AA87" s="2">
        <v>1</v>
      </c>
      <c r="AB87" s="2">
        <v>0</v>
      </c>
      <c r="AC87" s="2">
        <v>0</v>
      </c>
      <c r="AD87" s="2">
        <v>7</v>
      </c>
      <c r="AE87" s="2">
        <f t="shared" si="23"/>
        <v>12</v>
      </c>
      <c r="AF87" s="2">
        <v>52</v>
      </c>
      <c r="AG87" s="2">
        <v>0</v>
      </c>
      <c r="AH87" s="2">
        <v>0</v>
      </c>
      <c r="AI87" s="2">
        <v>0</v>
      </c>
      <c r="AJ87" s="2">
        <v>5</v>
      </c>
      <c r="AK87" s="2">
        <v>30</v>
      </c>
      <c r="AL87" s="2">
        <f t="shared" ref="AL87:AL116" si="32">PRODUCT(AJ87,AK87,4)</f>
        <v>600</v>
      </c>
      <c r="AM87" s="2">
        <v>6</v>
      </c>
      <c r="AN87" s="2">
        <v>20</v>
      </c>
      <c r="AO87" s="2">
        <f t="shared" si="24"/>
        <v>396</v>
      </c>
      <c r="AP87" s="2">
        <v>180</v>
      </c>
      <c r="AQ87" s="2">
        <f t="shared" si="25"/>
        <v>996</v>
      </c>
      <c r="AR87" s="2">
        <v>3</v>
      </c>
      <c r="AS87" s="2">
        <v>1</v>
      </c>
      <c r="AT87" s="2">
        <f>20*0.43</f>
        <v>8.6</v>
      </c>
      <c r="AU87" s="2">
        <v>0</v>
      </c>
      <c r="AV87" s="2">
        <v>1</v>
      </c>
      <c r="AW87" s="2">
        <v>0</v>
      </c>
      <c r="AX87" s="2">
        <v>3</v>
      </c>
      <c r="AY87" s="2">
        <v>1</v>
      </c>
      <c r="AZ87" s="2">
        <f>23*0.43</f>
        <v>9.89</v>
      </c>
      <c r="BA87" s="2">
        <v>0</v>
      </c>
      <c r="BB87" s="2">
        <v>1</v>
      </c>
      <c r="BC87" s="2">
        <v>0</v>
      </c>
      <c r="BD87" s="2">
        <v>0</v>
      </c>
      <c r="BE87" s="2">
        <v>1</v>
      </c>
      <c r="BF87" s="2">
        <v>0</v>
      </c>
      <c r="BG87" s="2">
        <f t="shared" si="26"/>
        <v>18.490000000000002</v>
      </c>
      <c r="BH87" s="2">
        <v>1</v>
      </c>
      <c r="BI87" s="2">
        <v>25</v>
      </c>
      <c r="BJ87" s="2">
        <v>2</v>
      </c>
      <c r="BK87" s="2">
        <v>0</v>
      </c>
      <c r="BL87" s="2">
        <v>2</v>
      </c>
      <c r="BM87" s="2">
        <v>0</v>
      </c>
      <c r="BN87" s="2">
        <v>2</v>
      </c>
      <c r="BO87" s="2">
        <v>0</v>
      </c>
      <c r="BP87" s="2">
        <v>2</v>
      </c>
      <c r="BQ87" s="2">
        <v>0</v>
      </c>
      <c r="BR87" s="2">
        <v>2</v>
      </c>
      <c r="BS87" s="2">
        <v>0</v>
      </c>
      <c r="BT87" s="2">
        <f t="shared" si="27"/>
        <v>25</v>
      </c>
      <c r="BU87" s="2">
        <v>2</v>
      </c>
      <c r="BV87" s="2">
        <v>0</v>
      </c>
      <c r="BW87" s="2">
        <v>0</v>
      </c>
      <c r="BX87" s="2">
        <v>0</v>
      </c>
      <c r="BY87" s="2">
        <f t="shared" si="28"/>
        <v>43.49</v>
      </c>
      <c r="BZ87" s="2">
        <v>3</v>
      </c>
      <c r="CA87" s="2">
        <v>1</v>
      </c>
      <c r="CB87" s="2">
        <f>20*0.43</f>
        <v>8.6</v>
      </c>
      <c r="CC87" s="2">
        <v>1</v>
      </c>
      <c r="CD87" s="2">
        <v>1</v>
      </c>
      <c r="CE87" s="2">
        <f>21*0.11</f>
        <v>2.31</v>
      </c>
      <c r="CF87" s="2">
        <v>3</v>
      </c>
      <c r="CG87" s="2">
        <v>1</v>
      </c>
      <c r="CH87" s="2">
        <f>23*0.43</f>
        <v>9.89</v>
      </c>
      <c r="CI87" s="2">
        <v>0</v>
      </c>
      <c r="CJ87" s="2">
        <v>1</v>
      </c>
      <c r="CK87" s="2">
        <v>0</v>
      </c>
      <c r="CL87" s="2">
        <v>0</v>
      </c>
      <c r="CM87" s="2">
        <v>1</v>
      </c>
      <c r="CN87" s="2">
        <v>0</v>
      </c>
      <c r="CO87" s="2">
        <v>1</v>
      </c>
      <c r="CP87" s="2">
        <v>25</v>
      </c>
      <c r="CQ87" s="2">
        <v>2</v>
      </c>
      <c r="CR87" s="2">
        <v>0</v>
      </c>
      <c r="CS87" s="2">
        <v>2</v>
      </c>
      <c r="CT87" s="2">
        <v>0</v>
      </c>
      <c r="CU87" s="2">
        <v>2</v>
      </c>
      <c r="CV87" s="2">
        <v>0</v>
      </c>
      <c r="CW87" s="2">
        <v>2</v>
      </c>
      <c r="CX87" s="2">
        <v>0</v>
      </c>
      <c r="CY87" s="2">
        <v>2</v>
      </c>
      <c r="CZ87" s="2">
        <v>0</v>
      </c>
      <c r="DA87" s="2">
        <v>2</v>
      </c>
      <c r="DB87" s="2">
        <v>0</v>
      </c>
      <c r="DC87" s="2">
        <v>0</v>
      </c>
      <c r="DD87" s="2">
        <v>0</v>
      </c>
      <c r="DE87" s="2">
        <f t="shared" ref="DE87:DE93" si="33">SUM(CB87,CE87,CH87,CK87,CN87,CP87,CR87,CT87,CV87,CX87,CZ87,DD87)</f>
        <v>45.8</v>
      </c>
    </row>
    <row r="88" spans="1:211" s="2" customFormat="1" ht="16" x14ac:dyDescent="0.2">
      <c r="A88" s="2">
        <v>87</v>
      </c>
      <c r="B88" s="2">
        <v>170</v>
      </c>
      <c r="C88" s="2">
        <v>47.4</v>
      </c>
      <c r="D88" s="2">
        <v>65</v>
      </c>
      <c r="E88" s="2">
        <v>2</v>
      </c>
      <c r="F88" s="5">
        <v>4</v>
      </c>
      <c r="G88" s="2">
        <v>1</v>
      </c>
      <c r="H88" s="2">
        <v>0</v>
      </c>
      <c r="I88" s="2">
        <v>2</v>
      </c>
      <c r="J88" s="8">
        <v>19</v>
      </c>
      <c r="K88" s="2">
        <v>15</v>
      </c>
      <c r="L88" s="2">
        <v>29.7</v>
      </c>
      <c r="M88" s="2">
        <v>20.7</v>
      </c>
      <c r="N88" s="2">
        <v>17.600000000000001</v>
      </c>
      <c r="O88" s="2">
        <v>14</v>
      </c>
      <c r="P88" s="2">
        <v>9.3000000000000007</v>
      </c>
      <c r="Q88" s="2">
        <v>0</v>
      </c>
      <c r="R88" s="2">
        <v>1</v>
      </c>
      <c r="S88" s="2">
        <v>1</v>
      </c>
      <c r="T88" s="2">
        <v>1</v>
      </c>
      <c r="U88" s="2">
        <v>1</v>
      </c>
      <c r="V88" s="2">
        <v>1</v>
      </c>
      <c r="W88" s="2">
        <v>5</v>
      </c>
      <c r="X88" s="2">
        <v>1</v>
      </c>
      <c r="Y88" s="2">
        <v>1</v>
      </c>
      <c r="Z88" s="2">
        <v>2</v>
      </c>
      <c r="AA88" s="2">
        <v>1</v>
      </c>
      <c r="AB88" s="2">
        <v>0</v>
      </c>
      <c r="AC88" s="2">
        <v>0</v>
      </c>
      <c r="AD88" s="2">
        <v>5</v>
      </c>
      <c r="AE88" s="2">
        <f t="shared" si="23"/>
        <v>9</v>
      </c>
      <c r="AF88" s="2">
        <v>32</v>
      </c>
      <c r="AG88" s="2">
        <v>0</v>
      </c>
      <c r="AH88" s="2">
        <v>0</v>
      </c>
      <c r="AI88" s="2">
        <v>0</v>
      </c>
      <c r="AJ88" s="2">
        <v>2</v>
      </c>
      <c r="AK88" s="2">
        <v>30</v>
      </c>
      <c r="AL88" s="2">
        <f t="shared" si="32"/>
        <v>240</v>
      </c>
      <c r="AM88" s="2">
        <v>5</v>
      </c>
      <c r="AN88" s="2">
        <v>20</v>
      </c>
      <c r="AO88" s="2">
        <f t="shared" si="24"/>
        <v>330</v>
      </c>
      <c r="AP88" s="2">
        <v>320</v>
      </c>
      <c r="AQ88" s="2">
        <f t="shared" si="25"/>
        <v>570</v>
      </c>
      <c r="AR88" s="2">
        <v>3</v>
      </c>
      <c r="AS88" s="2">
        <v>1</v>
      </c>
      <c r="AT88" s="2">
        <f>20*0.43</f>
        <v>8.6</v>
      </c>
      <c r="AU88" s="2">
        <v>0</v>
      </c>
      <c r="AV88" s="2">
        <v>1</v>
      </c>
      <c r="AW88" s="2">
        <v>0</v>
      </c>
      <c r="AX88" s="2">
        <v>1</v>
      </c>
      <c r="AY88" s="2">
        <v>1</v>
      </c>
      <c r="AZ88" s="2">
        <f>23*0.11</f>
        <v>2.5299999999999998</v>
      </c>
      <c r="BA88" s="2">
        <v>0</v>
      </c>
      <c r="BB88" s="2">
        <v>1</v>
      </c>
      <c r="BC88" s="2">
        <v>0</v>
      </c>
      <c r="BD88" s="2">
        <v>0</v>
      </c>
      <c r="BE88" s="2">
        <v>1</v>
      </c>
      <c r="BF88" s="2">
        <v>0</v>
      </c>
      <c r="BG88" s="2">
        <f t="shared" si="26"/>
        <v>11.129999999999999</v>
      </c>
      <c r="BH88" s="2">
        <v>1</v>
      </c>
      <c r="BI88" s="2">
        <v>25</v>
      </c>
      <c r="BJ88" s="2">
        <v>2</v>
      </c>
      <c r="BK88" s="2">
        <v>0</v>
      </c>
      <c r="BL88" s="2">
        <v>2</v>
      </c>
      <c r="BM88" s="2">
        <v>0</v>
      </c>
      <c r="BN88" s="2">
        <v>2</v>
      </c>
      <c r="BO88" s="2">
        <v>0</v>
      </c>
      <c r="BP88" s="2">
        <v>2</v>
      </c>
      <c r="BQ88" s="2">
        <v>0</v>
      </c>
      <c r="BR88" s="2">
        <v>2</v>
      </c>
      <c r="BS88" s="2">
        <v>0</v>
      </c>
      <c r="BT88" s="2">
        <f t="shared" si="27"/>
        <v>25</v>
      </c>
      <c r="BU88" s="2">
        <v>2</v>
      </c>
      <c r="BV88" s="2">
        <v>0</v>
      </c>
      <c r="BW88" s="2">
        <v>0</v>
      </c>
      <c r="BX88" s="2">
        <v>0</v>
      </c>
      <c r="BY88" s="2">
        <f t="shared" si="28"/>
        <v>36.129999999999995</v>
      </c>
      <c r="BZ88" s="2">
        <v>3</v>
      </c>
      <c r="CA88" s="2">
        <v>1</v>
      </c>
      <c r="CB88" s="2">
        <f>20*0.43</f>
        <v>8.6</v>
      </c>
      <c r="CC88" s="2">
        <v>0</v>
      </c>
      <c r="CD88" s="2">
        <v>1</v>
      </c>
      <c r="CE88" s="2">
        <v>0</v>
      </c>
      <c r="CF88" s="2">
        <v>1</v>
      </c>
      <c r="CG88" s="2">
        <v>1</v>
      </c>
      <c r="CH88" s="2">
        <f>23*0.11</f>
        <v>2.5299999999999998</v>
      </c>
      <c r="CI88" s="2">
        <v>0</v>
      </c>
      <c r="CJ88" s="2">
        <v>1</v>
      </c>
      <c r="CK88" s="2">
        <v>0</v>
      </c>
      <c r="CL88" s="2">
        <v>0</v>
      </c>
      <c r="CM88" s="2">
        <v>1</v>
      </c>
      <c r="CN88" s="2">
        <v>0</v>
      </c>
      <c r="CO88" s="2">
        <v>1</v>
      </c>
      <c r="CP88" s="2">
        <v>25</v>
      </c>
      <c r="CQ88" s="2">
        <v>2</v>
      </c>
      <c r="CR88" s="2">
        <v>0</v>
      </c>
      <c r="CS88" s="2">
        <v>2</v>
      </c>
      <c r="CT88" s="2">
        <v>0</v>
      </c>
      <c r="CU88" s="2">
        <v>2</v>
      </c>
      <c r="CV88" s="2">
        <v>0</v>
      </c>
      <c r="CW88" s="2">
        <v>2</v>
      </c>
      <c r="CX88" s="2">
        <v>0</v>
      </c>
      <c r="CY88" s="2">
        <v>2</v>
      </c>
      <c r="CZ88" s="2">
        <v>0</v>
      </c>
      <c r="DA88" s="2">
        <v>2</v>
      </c>
      <c r="DB88" s="2">
        <v>0</v>
      </c>
      <c r="DC88" s="2">
        <v>0</v>
      </c>
      <c r="DD88" s="2">
        <v>0</v>
      </c>
      <c r="DE88" s="2">
        <f t="shared" si="33"/>
        <v>36.129999999999995</v>
      </c>
    </row>
    <row r="89" spans="1:211" s="2" customFormat="1" x14ac:dyDescent="0.2">
      <c r="A89" s="2">
        <v>88</v>
      </c>
      <c r="B89" s="2">
        <v>152</v>
      </c>
      <c r="C89" s="2">
        <v>103</v>
      </c>
      <c r="D89" s="2">
        <v>71</v>
      </c>
      <c r="E89" s="2">
        <v>1</v>
      </c>
      <c r="F89" s="2">
        <v>2</v>
      </c>
      <c r="G89" s="2">
        <v>1</v>
      </c>
      <c r="H89" s="2">
        <v>0</v>
      </c>
      <c r="I89" s="2">
        <v>5</v>
      </c>
      <c r="J89" s="2">
        <v>21</v>
      </c>
      <c r="K89" s="2">
        <v>15.18</v>
      </c>
      <c r="L89" s="2">
        <v>18.829999999999998</v>
      </c>
      <c r="M89" s="2">
        <v>26.1</v>
      </c>
      <c r="N89" s="2">
        <v>19.3</v>
      </c>
      <c r="O89" s="2">
        <v>10</v>
      </c>
      <c r="P89" s="2">
        <v>14.97</v>
      </c>
      <c r="Q89" s="2">
        <v>1</v>
      </c>
      <c r="R89" s="2">
        <v>1</v>
      </c>
      <c r="S89" s="2">
        <v>1</v>
      </c>
      <c r="T89" s="2">
        <v>1</v>
      </c>
      <c r="U89" s="2">
        <v>1</v>
      </c>
      <c r="V89" s="2">
        <v>1</v>
      </c>
      <c r="W89" s="2">
        <f>SUM(Q89:V89)</f>
        <v>6</v>
      </c>
      <c r="X89" s="2">
        <v>2</v>
      </c>
      <c r="Y89" s="2">
        <v>1</v>
      </c>
      <c r="Z89" s="2">
        <v>3</v>
      </c>
      <c r="AA89" s="2">
        <v>3</v>
      </c>
      <c r="AB89" s="2">
        <v>1</v>
      </c>
      <c r="AC89" s="2">
        <v>1</v>
      </c>
      <c r="AD89" s="2">
        <v>1</v>
      </c>
      <c r="AE89" s="2">
        <f t="shared" si="23"/>
        <v>10</v>
      </c>
      <c r="AF89" s="2">
        <v>28</v>
      </c>
      <c r="AG89" s="2">
        <v>0</v>
      </c>
      <c r="AH89" s="2">
        <v>0</v>
      </c>
      <c r="AI89" s="2">
        <f>PRODUCT(AG89,AH89,8)</f>
        <v>0</v>
      </c>
      <c r="AJ89" s="2">
        <v>0</v>
      </c>
      <c r="AK89" s="2">
        <v>0</v>
      </c>
      <c r="AL89" s="2">
        <f t="shared" si="32"/>
        <v>0</v>
      </c>
      <c r="AM89" s="2">
        <v>0</v>
      </c>
      <c r="AN89" s="2">
        <v>0</v>
      </c>
      <c r="AO89" s="2">
        <f t="shared" si="24"/>
        <v>0</v>
      </c>
      <c r="AP89" s="2">
        <v>600</v>
      </c>
      <c r="AQ89" s="2">
        <f t="shared" si="25"/>
        <v>0</v>
      </c>
      <c r="AR89" s="2">
        <v>0</v>
      </c>
      <c r="AS89" s="2">
        <v>0</v>
      </c>
      <c r="AT89" s="2">
        <v>0</v>
      </c>
      <c r="AU89" s="2">
        <v>0</v>
      </c>
      <c r="AV89" s="2">
        <v>1</v>
      </c>
      <c r="AW89" s="2">
        <v>0</v>
      </c>
      <c r="AX89" s="2">
        <v>0</v>
      </c>
      <c r="AY89" s="2">
        <v>1</v>
      </c>
      <c r="AZ89" s="2">
        <v>0</v>
      </c>
      <c r="BA89" s="2">
        <v>0</v>
      </c>
      <c r="BB89" s="2">
        <v>1</v>
      </c>
      <c r="BC89" s="2">
        <v>0</v>
      </c>
      <c r="BD89" s="2">
        <v>0</v>
      </c>
      <c r="BE89" s="2">
        <v>1</v>
      </c>
      <c r="BF89" s="2">
        <v>0</v>
      </c>
      <c r="BG89" s="2">
        <f t="shared" si="26"/>
        <v>0</v>
      </c>
      <c r="BH89" s="2">
        <v>1</v>
      </c>
      <c r="BI89" s="2">
        <v>25</v>
      </c>
      <c r="BJ89" s="2">
        <v>2</v>
      </c>
      <c r="BK89" s="2">
        <v>0</v>
      </c>
      <c r="BL89" s="2">
        <v>2</v>
      </c>
      <c r="BM89" s="2">
        <v>0</v>
      </c>
      <c r="BN89" s="2">
        <v>2</v>
      </c>
      <c r="BO89" s="2">
        <v>0</v>
      </c>
      <c r="BP89" s="2">
        <v>2</v>
      </c>
      <c r="BQ89" s="2">
        <v>0</v>
      </c>
      <c r="BR89" s="2">
        <v>2</v>
      </c>
      <c r="BS89" s="2">
        <v>0</v>
      </c>
      <c r="BT89" s="2">
        <f t="shared" si="27"/>
        <v>25</v>
      </c>
      <c r="BU89" s="2">
        <v>2</v>
      </c>
      <c r="BV89" s="2">
        <v>0</v>
      </c>
      <c r="BW89" s="2">
        <v>0</v>
      </c>
      <c r="BX89" s="2">
        <v>0</v>
      </c>
      <c r="BY89" s="2">
        <f t="shared" si="28"/>
        <v>25</v>
      </c>
      <c r="BZ89" s="2">
        <v>1</v>
      </c>
      <c r="CA89" s="2">
        <v>1</v>
      </c>
      <c r="CB89" s="2">
        <f>20*0.11</f>
        <v>2.2000000000000002</v>
      </c>
      <c r="CC89" s="2">
        <v>0</v>
      </c>
      <c r="CD89" s="2">
        <v>1</v>
      </c>
      <c r="CE89" s="2">
        <v>0</v>
      </c>
      <c r="CF89" s="2">
        <v>0</v>
      </c>
      <c r="CG89" s="2">
        <v>1</v>
      </c>
      <c r="CH89" s="2">
        <v>0</v>
      </c>
      <c r="CI89" s="2">
        <v>0</v>
      </c>
      <c r="CJ89" s="2">
        <v>1</v>
      </c>
      <c r="CK89" s="2">
        <v>0</v>
      </c>
      <c r="CL89" s="2">
        <v>0</v>
      </c>
      <c r="CM89" s="2">
        <v>1</v>
      </c>
      <c r="CN89" s="2">
        <v>0</v>
      </c>
      <c r="CO89" s="2">
        <v>1</v>
      </c>
      <c r="CP89" s="2">
        <v>25</v>
      </c>
      <c r="CQ89" s="2">
        <v>2</v>
      </c>
      <c r="CR89" s="2">
        <v>0</v>
      </c>
      <c r="CS89" s="2">
        <v>2</v>
      </c>
      <c r="CT89" s="2">
        <v>0</v>
      </c>
      <c r="CU89" s="2">
        <v>2</v>
      </c>
      <c r="CV89" s="2">
        <v>0</v>
      </c>
      <c r="CW89" s="2">
        <v>2</v>
      </c>
      <c r="CX89" s="2">
        <v>0</v>
      </c>
      <c r="CY89" s="2">
        <v>2</v>
      </c>
      <c r="CZ89" s="2">
        <v>0</v>
      </c>
      <c r="DA89" s="2">
        <v>2</v>
      </c>
      <c r="DB89" s="2">
        <v>0</v>
      </c>
      <c r="DC89" s="2">
        <v>0</v>
      </c>
      <c r="DD89" s="2">
        <v>0</v>
      </c>
      <c r="DE89" s="2">
        <f t="shared" si="33"/>
        <v>27.2</v>
      </c>
    </row>
    <row r="90" spans="1:211" s="2" customFormat="1" x14ac:dyDescent="0.2">
      <c r="A90" s="2">
        <v>89</v>
      </c>
      <c r="B90" s="2">
        <v>155</v>
      </c>
      <c r="C90" s="2">
        <v>84</v>
      </c>
      <c r="D90" s="2">
        <v>79</v>
      </c>
      <c r="E90" s="2">
        <v>1</v>
      </c>
      <c r="F90" s="2">
        <v>2</v>
      </c>
      <c r="G90" s="2">
        <v>1</v>
      </c>
      <c r="H90" s="2">
        <v>2</v>
      </c>
      <c r="I90" s="2">
        <v>6</v>
      </c>
      <c r="J90" s="2">
        <v>25</v>
      </c>
      <c r="K90" s="2">
        <v>15.27</v>
      </c>
      <c r="L90" s="2">
        <v>24.82</v>
      </c>
      <c r="M90" s="2">
        <v>19.100000000000001</v>
      </c>
      <c r="N90" s="2">
        <v>13.8</v>
      </c>
      <c r="O90" s="2">
        <v>8</v>
      </c>
      <c r="P90" s="2">
        <v>14.58</v>
      </c>
      <c r="Q90" s="2">
        <v>1</v>
      </c>
      <c r="R90" s="2">
        <v>1</v>
      </c>
      <c r="S90" s="2">
        <v>1</v>
      </c>
      <c r="T90" s="2">
        <v>1</v>
      </c>
      <c r="U90" s="2">
        <v>1</v>
      </c>
      <c r="V90" s="2">
        <v>0</v>
      </c>
      <c r="W90" s="2">
        <f>SUM(Q90:V90)</f>
        <v>5</v>
      </c>
      <c r="X90" s="2">
        <v>2</v>
      </c>
      <c r="Y90" s="2">
        <v>3</v>
      </c>
      <c r="Z90" s="2">
        <v>3</v>
      </c>
      <c r="AA90" s="2">
        <v>2</v>
      </c>
      <c r="AB90" s="2">
        <v>3</v>
      </c>
      <c r="AC90" s="2">
        <v>2</v>
      </c>
      <c r="AD90" s="2">
        <v>3</v>
      </c>
      <c r="AE90" s="2">
        <f t="shared" si="23"/>
        <v>16</v>
      </c>
      <c r="AF90" s="2">
        <v>47</v>
      </c>
      <c r="AG90" s="2">
        <v>0</v>
      </c>
      <c r="AH90" s="2">
        <v>0</v>
      </c>
      <c r="AI90" s="2">
        <f>PRODUCT(AG90,AH90,8)</f>
        <v>0</v>
      </c>
      <c r="AJ90" s="2">
        <v>0</v>
      </c>
      <c r="AK90" s="2">
        <v>0</v>
      </c>
      <c r="AL90" s="2">
        <f t="shared" si="32"/>
        <v>0</v>
      </c>
      <c r="AM90" s="2">
        <v>7</v>
      </c>
      <c r="AN90" s="2">
        <v>30</v>
      </c>
      <c r="AO90" s="2">
        <f t="shared" si="24"/>
        <v>693</v>
      </c>
      <c r="AP90" s="2">
        <v>120</v>
      </c>
      <c r="AQ90" s="2">
        <f t="shared" si="25"/>
        <v>693</v>
      </c>
      <c r="AR90" s="2">
        <v>3</v>
      </c>
      <c r="AS90" s="2">
        <v>1</v>
      </c>
      <c r="AT90" s="2">
        <f>20*0.43</f>
        <v>8.6</v>
      </c>
      <c r="AU90" s="2">
        <v>2</v>
      </c>
      <c r="AV90" s="2">
        <v>3</v>
      </c>
      <c r="AW90" s="2">
        <f>21*1.5</f>
        <v>31.5</v>
      </c>
      <c r="AX90" s="2">
        <v>0</v>
      </c>
      <c r="AY90" s="2">
        <v>1</v>
      </c>
      <c r="AZ90" s="2">
        <v>0</v>
      </c>
      <c r="BA90" s="2">
        <v>0</v>
      </c>
      <c r="BB90" s="2">
        <v>1</v>
      </c>
      <c r="BC90" s="2">
        <v>0</v>
      </c>
      <c r="BD90" s="2">
        <v>0</v>
      </c>
      <c r="BE90" s="2">
        <v>1</v>
      </c>
      <c r="BF90" s="2">
        <v>0</v>
      </c>
      <c r="BG90" s="2">
        <f t="shared" si="26"/>
        <v>40.1</v>
      </c>
      <c r="BH90" s="2">
        <v>1</v>
      </c>
      <c r="BI90" s="2">
        <v>25</v>
      </c>
      <c r="BJ90" s="2">
        <v>2</v>
      </c>
      <c r="BK90" s="2">
        <v>0</v>
      </c>
      <c r="BL90" s="2">
        <v>2</v>
      </c>
      <c r="BM90" s="2">
        <v>0</v>
      </c>
      <c r="BN90" s="2">
        <v>2</v>
      </c>
      <c r="BO90" s="2">
        <v>0</v>
      </c>
      <c r="BP90" s="2">
        <v>2</v>
      </c>
      <c r="BQ90" s="2">
        <v>0</v>
      </c>
      <c r="BR90" s="2">
        <v>2</v>
      </c>
      <c r="BS90" s="2">
        <v>0</v>
      </c>
      <c r="BT90" s="2">
        <f t="shared" si="27"/>
        <v>25</v>
      </c>
      <c r="BU90" s="2">
        <v>2</v>
      </c>
      <c r="BV90" s="2">
        <v>0</v>
      </c>
      <c r="BW90" s="2">
        <v>0</v>
      </c>
      <c r="BX90" s="2">
        <v>0</v>
      </c>
      <c r="BY90" s="2">
        <f t="shared" si="28"/>
        <v>65.099999999999994</v>
      </c>
      <c r="BZ90" s="2">
        <v>3</v>
      </c>
      <c r="CA90" s="2">
        <v>1</v>
      </c>
      <c r="CB90" s="2">
        <f>20*0.43</f>
        <v>8.6</v>
      </c>
      <c r="CC90" s="2">
        <v>2</v>
      </c>
      <c r="CD90" s="2">
        <v>3</v>
      </c>
      <c r="CE90" s="2">
        <f>21*1.5</f>
        <v>31.5</v>
      </c>
      <c r="CF90" s="2">
        <v>1</v>
      </c>
      <c r="CG90" s="2">
        <v>1</v>
      </c>
      <c r="CH90" s="2">
        <f>23*0.11</f>
        <v>2.5299999999999998</v>
      </c>
      <c r="CI90" s="2">
        <v>0</v>
      </c>
      <c r="CJ90" s="2">
        <v>1</v>
      </c>
      <c r="CK90" s="2">
        <v>0</v>
      </c>
      <c r="CL90" s="2">
        <v>0</v>
      </c>
      <c r="CM90" s="2">
        <v>1</v>
      </c>
      <c r="CN90" s="2">
        <v>0</v>
      </c>
      <c r="CO90" s="2">
        <v>1</v>
      </c>
      <c r="CP90" s="2">
        <v>25</v>
      </c>
      <c r="CQ90" s="2">
        <v>2</v>
      </c>
      <c r="CR90" s="2">
        <v>0</v>
      </c>
      <c r="CS90" s="2">
        <v>2</v>
      </c>
      <c r="CT90" s="2">
        <v>0</v>
      </c>
      <c r="CU90" s="2">
        <v>2</v>
      </c>
      <c r="CV90" s="2">
        <v>0</v>
      </c>
      <c r="CW90" s="2">
        <v>2</v>
      </c>
      <c r="CX90" s="2">
        <v>0</v>
      </c>
      <c r="CY90" s="2">
        <v>2</v>
      </c>
      <c r="CZ90" s="2">
        <v>0</v>
      </c>
      <c r="DA90" s="2">
        <v>2</v>
      </c>
      <c r="DB90" s="2">
        <v>0</v>
      </c>
      <c r="DC90" s="2">
        <v>0</v>
      </c>
      <c r="DD90" s="2">
        <v>0</v>
      </c>
      <c r="DE90" s="2">
        <f t="shared" si="33"/>
        <v>67.63</v>
      </c>
    </row>
    <row r="91" spans="1:211" s="2" customFormat="1" x14ac:dyDescent="0.2">
      <c r="A91" s="2">
        <v>90</v>
      </c>
      <c r="B91" s="2">
        <v>170</v>
      </c>
      <c r="C91" s="2">
        <v>83.7</v>
      </c>
      <c r="D91" s="2">
        <v>65</v>
      </c>
      <c r="E91" s="2">
        <v>2</v>
      </c>
      <c r="F91" s="5">
        <v>4</v>
      </c>
      <c r="G91" s="2">
        <v>3</v>
      </c>
      <c r="H91" s="2">
        <v>0</v>
      </c>
      <c r="I91" s="2">
        <v>7</v>
      </c>
      <c r="J91" s="2">
        <v>29</v>
      </c>
      <c r="K91" s="2">
        <v>15.3</v>
      </c>
      <c r="L91" s="2">
        <v>19</v>
      </c>
      <c r="M91" s="2">
        <v>19.2</v>
      </c>
      <c r="N91" s="2">
        <v>16.100000000000001</v>
      </c>
      <c r="O91" s="2">
        <v>5</v>
      </c>
      <c r="P91" s="2">
        <v>18.5</v>
      </c>
      <c r="Q91" s="2">
        <v>1</v>
      </c>
      <c r="R91" s="2">
        <v>1</v>
      </c>
      <c r="S91" s="2">
        <v>1</v>
      </c>
      <c r="T91" s="2">
        <v>1</v>
      </c>
      <c r="U91" s="2">
        <v>1</v>
      </c>
      <c r="V91" s="2">
        <v>1</v>
      </c>
      <c r="W91" s="2">
        <v>6</v>
      </c>
      <c r="X91" s="2">
        <v>1</v>
      </c>
      <c r="Y91" s="2">
        <v>2</v>
      </c>
      <c r="Z91" s="2">
        <v>2</v>
      </c>
      <c r="AA91" s="2">
        <v>2</v>
      </c>
      <c r="AB91" s="2">
        <v>2</v>
      </c>
      <c r="AC91" s="2">
        <v>1</v>
      </c>
      <c r="AD91" s="2">
        <v>10</v>
      </c>
      <c r="AE91" s="2">
        <f t="shared" si="23"/>
        <v>19</v>
      </c>
      <c r="AF91" s="2">
        <v>32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f t="shared" si="32"/>
        <v>0</v>
      </c>
      <c r="AM91" s="2">
        <v>5</v>
      </c>
      <c r="AN91" s="2">
        <v>30</v>
      </c>
      <c r="AO91" s="2">
        <f t="shared" si="24"/>
        <v>495</v>
      </c>
      <c r="AP91" s="2">
        <v>160</v>
      </c>
      <c r="AQ91" s="2">
        <f t="shared" si="25"/>
        <v>495</v>
      </c>
      <c r="AR91" s="2">
        <v>3</v>
      </c>
      <c r="AS91" s="2">
        <v>1</v>
      </c>
      <c r="AT91" s="2">
        <f>20*0.43</f>
        <v>8.6</v>
      </c>
      <c r="AU91" s="2">
        <v>0</v>
      </c>
      <c r="AV91" s="2">
        <v>1</v>
      </c>
      <c r="AW91" s="2">
        <v>0</v>
      </c>
      <c r="AX91" s="2">
        <v>0</v>
      </c>
      <c r="AY91" s="2">
        <v>1</v>
      </c>
      <c r="AZ91" s="2">
        <v>0</v>
      </c>
      <c r="BA91" s="2">
        <v>0</v>
      </c>
      <c r="BB91" s="2">
        <v>1</v>
      </c>
      <c r="BC91" s="2">
        <v>0</v>
      </c>
      <c r="BD91" s="2">
        <v>0</v>
      </c>
      <c r="BE91" s="2">
        <v>1</v>
      </c>
      <c r="BF91" s="2">
        <v>0</v>
      </c>
      <c r="BG91" s="2">
        <f t="shared" si="26"/>
        <v>8.6</v>
      </c>
      <c r="BH91" s="2">
        <v>1</v>
      </c>
      <c r="BI91" s="2">
        <v>25</v>
      </c>
      <c r="BJ91" s="2">
        <v>2</v>
      </c>
      <c r="BK91" s="2">
        <v>0</v>
      </c>
      <c r="BL91" s="2">
        <v>2</v>
      </c>
      <c r="BM91" s="2">
        <v>0</v>
      </c>
      <c r="BN91" s="2">
        <v>2</v>
      </c>
      <c r="BO91" s="2">
        <v>0</v>
      </c>
      <c r="BP91" s="2">
        <v>2</v>
      </c>
      <c r="BQ91" s="2">
        <v>0</v>
      </c>
      <c r="BR91" s="2">
        <v>2</v>
      </c>
      <c r="BS91" s="2">
        <v>0</v>
      </c>
      <c r="BT91" s="2">
        <f t="shared" si="27"/>
        <v>25</v>
      </c>
      <c r="BU91" s="2">
        <v>2</v>
      </c>
      <c r="BV91" s="2">
        <v>0</v>
      </c>
      <c r="BW91" s="2">
        <v>0</v>
      </c>
      <c r="BX91" s="2">
        <v>0</v>
      </c>
      <c r="BY91" s="2">
        <f t="shared" si="28"/>
        <v>33.6</v>
      </c>
      <c r="BZ91" s="2">
        <v>3</v>
      </c>
      <c r="CA91" s="2">
        <v>1</v>
      </c>
      <c r="CB91" s="2">
        <f>20*0.43</f>
        <v>8.6</v>
      </c>
      <c r="CC91" s="2">
        <v>0</v>
      </c>
      <c r="CD91" s="2">
        <v>1</v>
      </c>
      <c r="CE91" s="2">
        <v>0</v>
      </c>
      <c r="CF91" s="2">
        <v>0</v>
      </c>
      <c r="CG91" s="2">
        <v>1</v>
      </c>
      <c r="CH91" s="2">
        <v>0</v>
      </c>
      <c r="CI91" s="2">
        <v>0</v>
      </c>
      <c r="CJ91" s="2">
        <v>1</v>
      </c>
      <c r="CK91" s="2">
        <v>0</v>
      </c>
      <c r="CL91" s="2">
        <v>0</v>
      </c>
      <c r="CM91" s="2">
        <v>1</v>
      </c>
      <c r="CN91" s="2">
        <v>0</v>
      </c>
      <c r="CO91" s="2">
        <v>1</v>
      </c>
      <c r="CP91" s="2">
        <v>25</v>
      </c>
      <c r="CQ91" s="2">
        <v>2</v>
      </c>
      <c r="CR91" s="2">
        <v>0</v>
      </c>
      <c r="CS91" s="2">
        <v>2</v>
      </c>
      <c r="CT91" s="2">
        <v>0</v>
      </c>
      <c r="CU91" s="2">
        <v>2</v>
      </c>
      <c r="CV91" s="2">
        <v>0</v>
      </c>
      <c r="CW91" s="2">
        <v>2</v>
      </c>
      <c r="CX91" s="2">
        <v>0</v>
      </c>
      <c r="CY91" s="2">
        <v>2</v>
      </c>
      <c r="CZ91" s="2">
        <v>0</v>
      </c>
      <c r="DA91" s="2">
        <v>2</v>
      </c>
      <c r="DB91" s="2">
        <v>0</v>
      </c>
      <c r="DC91" s="2">
        <v>0</v>
      </c>
      <c r="DD91" s="2">
        <v>0</v>
      </c>
      <c r="DE91" s="2">
        <f t="shared" si="33"/>
        <v>33.6</v>
      </c>
    </row>
    <row r="92" spans="1:211" s="2" customFormat="1" x14ac:dyDescent="0.2">
      <c r="A92" s="2">
        <v>91</v>
      </c>
      <c r="B92" s="2">
        <v>170</v>
      </c>
      <c r="C92" s="2">
        <v>83</v>
      </c>
      <c r="D92" s="2">
        <v>79</v>
      </c>
      <c r="E92" s="2">
        <v>1</v>
      </c>
      <c r="F92" s="2">
        <v>2</v>
      </c>
      <c r="G92" s="2">
        <v>2</v>
      </c>
      <c r="H92" s="2">
        <v>0</v>
      </c>
      <c r="I92" s="2">
        <v>3</v>
      </c>
      <c r="J92" s="2">
        <v>25</v>
      </c>
      <c r="K92" s="2">
        <v>15.7</v>
      </c>
      <c r="L92" s="2">
        <v>25.3</v>
      </c>
      <c r="M92" s="2">
        <v>19.3</v>
      </c>
      <c r="N92" s="2">
        <v>14.6</v>
      </c>
      <c r="O92" s="2">
        <v>10</v>
      </c>
      <c r="P92" s="2">
        <v>9.4</v>
      </c>
      <c r="Q92" s="2">
        <v>1</v>
      </c>
      <c r="R92" s="2">
        <v>1</v>
      </c>
      <c r="S92" s="2">
        <v>1</v>
      </c>
      <c r="T92" s="2">
        <v>1</v>
      </c>
      <c r="U92" s="2">
        <v>1</v>
      </c>
      <c r="V92" s="2">
        <v>1</v>
      </c>
      <c r="W92" s="2">
        <f>SUM(Q92:V92)</f>
        <v>6</v>
      </c>
      <c r="X92" s="2">
        <v>2</v>
      </c>
      <c r="Y92" s="2">
        <v>3</v>
      </c>
      <c r="Z92" s="2">
        <v>3</v>
      </c>
      <c r="AA92" s="2">
        <v>3</v>
      </c>
      <c r="AB92" s="2">
        <v>3</v>
      </c>
      <c r="AC92" s="2">
        <v>3</v>
      </c>
      <c r="AD92" s="2">
        <v>3</v>
      </c>
      <c r="AE92" s="2">
        <f t="shared" si="23"/>
        <v>18</v>
      </c>
      <c r="AF92" s="2">
        <v>48</v>
      </c>
      <c r="AG92" s="2">
        <v>0</v>
      </c>
      <c r="AH92" s="2">
        <v>0</v>
      </c>
      <c r="AI92" s="2">
        <f t="shared" ref="AI92:AI116" si="34">PRODUCT(AG92,AH92,8)</f>
        <v>0</v>
      </c>
      <c r="AJ92" s="2">
        <v>0</v>
      </c>
      <c r="AK92" s="2">
        <v>0</v>
      </c>
      <c r="AL92" s="2">
        <f t="shared" si="32"/>
        <v>0</v>
      </c>
      <c r="AM92" s="2">
        <v>7</v>
      </c>
      <c r="AN92" s="2">
        <v>180</v>
      </c>
      <c r="AO92" s="2">
        <f t="shared" si="24"/>
        <v>4158</v>
      </c>
      <c r="AP92" s="2">
        <v>120</v>
      </c>
      <c r="AQ92" s="2">
        <f t="shared" si="25"/>
        <v>4158</v>
      </c>
      <c r="AR92" s="2">
        <v>3</v>
      </c>
      <c r="AS92" s="2">
        <v>3</v>
      </c>
      <c r="AT92" s="2">
        <f>20*2.57</f>
        <v>51.4</v>
      </c>
      <c r="AU92" s="2">
        <v>0</v>
      </c>
      <c r="AV92" s="2">
        <v>1</v>
      </c>
      <c r="AW92" s="2">
        <v>0</v>
      </c>
      <c r="AX92" s="2">
        <v>0</v>
      </c>
      <c r="AY92" s="2">
        <v>1</v>
      </c>
      <c r="AZ92" s="2">
        <v>0</v>
      </c>
      <c r="BA92" s="2">
        <v>0</v>
      </c>
      <c r="BB92" s="2">
        <v>1</v>
      </c>
      <c r="BC92" s="2">
        <v>0</v>
      </c>
      <c r="BD92" s="2">
        <v>0</v>
      </c>
      <c r="BE92" s="2">
        <v>1</v>
      </c>
      <c r="BF92" s="2">
        <v>0</v>
      </c>
      <c r="BG92" s="2">
        <f t="shared" si="26"/>
        <v>51.4</v>
      </c>
      <c r="BH92" s="2">
        <v>1</v>
      </c>
      <c r="BI92" s="2">
        <v>25</v>
      </c>
      <c r="BJ92" s="2">
        <v>2</v>
      </c>
      <c r="BK92" s="2">
        <v>0</v>
      </c>
      <c r="BL92" s="2">
        <v>2</v>
      </c>
      <c r="BM92" s="2">
        <v>0</v>
      </c>
      <c r="BN92" s="2">
        <v>2</v>
      </c>
      <c r="BO92" s="2">
        <v>0</v>
      </c>
      <c r="BP92" s="2">
        <v>2</v>
      </c>
      <c r="BQ92" s="2">
        <v>0</v>
      </c>
      <c r="BR92" s="2">
        <v>2</v>
      </c>
      <c r="BS92" s="2">
        <v>0</v>
      </c>
      <c r="BT92" s="2">
        <f t="shared" si="27"/>
        <v>25</v>
      </c>
      <c r="BU92" s="2">
        <v>2</v>
      </c>
      <c r="BV92" s="2">
        <v>0</v>
      </c>
      <c r="BW92" s="2">
        <v>0</v>
      </c>
      <c r="BX92" s="2">
        <v>0</v>
      </c>
      <c r="BY92" s="2">
        <f t="shared" si="28"/>
        <v>76.400000000000006</v>
      </c>
      <c r="BZ92" s="2">
        <v>3</v>
      </c>
      <c r="CA92" s="2">
        <v>3</v>
      </c>
      <c r="CB92" s="2">
        <f>20*2.57</f>
        <v>51.4</v>
      </c>
      <c r="CC92" s="2">
        <v>0</v>
      </c>
      <c r="CD92" s="2">
        <v>1</v>
      </c>
      <c r="CE92" s="2">
        <v>0</v>
      </c>
      <c r="CF92" s="2">
        <v>0</v>
      </c>
      <c r="CG92" s="2">
        <v>1</v>
      </c>
      <c r="CH92" s="2">
        <v>0</v>
      </c>
      <c r="CI92" s="2">
        <v>0</v>
      </c>
      <c r="CJ92" s="2">
        <v>1</v>
      </c>
      <c r="CK92" s="2">
        <v>0</v>
      </c>
      <c r="CL92" s="2">
        <v>0</v>
      </c>
      <c r="CM92" s="2">
        <v>1</v>
      </c>
      <c r="CN92" s="2">
        <v>0</v>
      </c>
      <c r="CO92" s="2">
        <v>1</v>
      </c>
      <c r="CP92" s="2">
        <v>25</v>
      </c>
      <c r="CQ92" s="2">
        <v>2</v>
      </c>
      <c r="CR92" s="2">
        <v>0</v>
      </c>
      <c r="CS92" s="2">
        <v>2</v>
      </c>
      <c r="CT92" s="2">
        <v>0</v>
      </c>
      <c r="CU92" s="2">
        <v>2</v>
      </c>
      <c r="CV92" s="2">
        <v>0</v>
      </c>
      <c r="CW92" s="2">
        <v>2</v>
      </c>
      <c r="CX92" s="2">
        <v>0</v>
      </c>
      <c r="CY92" s="2">
        <v>2</v>
      </c>
      <c r="CZ92" s="2">
        <v>0</v>
      </c>
      <c r="DA92" s="2">
        <v>2</v>
      </c>
      <c r="DB92" s="2">
        <v>0</v>
      </c>
      <c r="DC92" s="2">
        <v>0</v>
      </c>
      <c r="DD92" s="2">
        <v>0</v>
      </c>
      <c r="DE92" s="2">
        <f t="shared" si="33"/>
        <v>76.400000000000006</v>
      </c>
    </row>
    <row r="93" spans="1:211" s="2" customFormat="1" x14ac:dyDescent="0.2">
      <c r="A93" s="2">
        <v>92</v>
      </c>
      <c r="B93" s="2">
        <v>166</v>
      </c>
      <c r="C93" s="2">
        <v>76</v>
      </c>
      <c r="D93" s="2">
        <v>85</v>
      </c>
      <c r="E93" s="2">
        <v>0</v>
      </c>
      <c r="F93" s="2">
        <v>1</v>
      </c>
      <c r="G93" s="2">
        <v>1</v>
      </c>
      <c r="H93" s="2">
        <v>4</v>
      </c>
      <c r="I93" s="2">
        <v>4</v>
      </c>
      <c r="J93" s="2">
        <v>20</v>
      </c>
      <c r="K93" s="2">
        <v>15.8</v>
      </c>
      <c r="L93" s="2">
        <v>22.1</v>
      </c>
      <c r="M93" s="2">
        <v>28.5</v>
      </c>
      <c r="N93" s="2">
        <v>25.1</v>
      </c>
      <c r="O93" s="2">
        <v>12</v>
      </c>
      <c r="P93" s="2">
        <v>7.6</v>
      </c>
      <c r="Q93" s="2">
        <v>1</v>
      </c>
      <c r="R93" s="2">
        <v>1</v>
      </c>
      <c r="S93" s="2">
        <v>1</v>
      </c>
      <c r="T93" s="2">
        <v>1</v>
      </c>
      <c r="U93" s="2">
        <v>1</v>
      </c>
      <c r="V93" s="2">
        <v>1</v>
      </c>
      <c r="W93" s="2">
        <f>SUM(Q93:V93)</f>
        <v>6</v>
      </c>
      <c r="X93" s="2">
        <v>2</v>
      </c>
      <c r="Y93" s="2">
        <v>3</v>
      </c>
      <c r="Z93" s="2">
        <v>3</v>
      </c>
      <c r="AA93" s="2">
        <v>3</v>
      </c>
      <c r="AB93" s="2">
        <v>3</v>
      </c>
      <c r="AC93" s="2">
        <v>3</v>
      </c>
      <c r="AD93" s="2">
        <v>3</v>
      </c>
      <c r="AE93" s="2">
        <f t="shared" si="23"/>
        <v>18</v>
      </c>
      <c r="AF93" s="2">
        <v>53</v>
      </c>
      <c r="AG93" s="2">
        <v>1</v>
      </c>
      <c r="AH93" s="2">
        <v>60</v>
      </c>
      <c r="AI93" s="2">
        <f t="shared" si="34"/>
        <v>480</v>
      </c>
      <c r="AJ93" s="2">
        <v>7</v>
      </c>
      <c r="AK93" s="2">
        <v>120</v>
      </c>
      <c r="AL93" s="2">
        <f t="shared" si="32"/>
        <v>3360</v>
      </c>
      <c r="AM93" s="2">
        <v>7</v>
      </c>
      <c r="AN93" s="2">
        <v>360</v>
      </c>
      <c r="AO93" s="2">
        <f t="shared" si="24"/>
        <v>8316</v>
      </c>
      <c r="AP93" s="2">
        <v>180</v>
      </c>
      <c r="AQ93" s="2">
        <f t="shared" si="25"/>
        <v>12156</v>
      </c>
      <c r="AR93" s="2">
        <v>3</v>
      </c>
      <c r="AS93" s="2">
        <v>4</v>
      </c>
      <c r="AT93" s="2">
        <f>20*4.29</f>
        <v>85.8</v>
      </c>
      <c r="AU93" s="2">
        <v>1</v>
      </c>
      <c r="AV93" s="2">
        <v>1</v>
      </c>
      <c r="AW93" s="2">
        <f>21*0.11</f>
        <v>2.31</v>
      </c>
      <c r="AX93" s="2">
        <v>3</v>
      </c>
      <c r="AY93" s="2">
        <v>3</v>
      </c>
      <c r="AZ93" s="2">
        <f>23*2.57</f>
        <v>59.11</v>
      </c>
      <c r="BA93" s="2">
        <v>1</v>
      </c>
      <c r="BB93" s="2">
        <v>1</v>
      </c>
      <c r="BC93" s="2">
        <f>23*0.11</f>
        <v>2.5299999999999998</v>
      </c>
      <c r="BD93" s="2">
        <v>0</v>
      </c>
      <c r="BE93" s="2">
        <v>1</v>
      </c>
      <c r="BF93" s="2">
        <v>0</v>
      </c>
      <c r="BG93" s="2">
        <f t="shared" si="26"/>
        <v>149.75</v>
      </c>
      <c r="BH93" s="2">
        <v>1</v>
      </c>
      <c r="BI93" s="2">
        <v>25</v>
      </c>
      <c r="BJ93" s="2">
        <v>2</v>
      </c>
      <c r="BK93" s="2">
        <v>0</v>
      </c>
      <c r="BL93" s="2">
        <v>2</v>
      </c>
      <c r="BM93" s="2">
        <v>0</v>
      </c>
      <c r="BN93" s="2">
        <v>2</v>
      </c>
      <c r="BO93" s="2">
        <v>0</v>
      </c>
      <c r="BP93" s="2">
        <v>2</v>
      </c>
      <c r="BQ93" s="2">
        <v>0</v>
      </c>
      <c r="BR93" s="2">
        <v>2</v>
      </c>
      <c r="BS93" s="2">
        <v>0</v>
      </c>
      <c r="BT93" s="2">
        <f t="shared" si="27"/>
        <v>25</v>
      </c>
      <c r="BU93" s="2">
        <v>2</v>
      </c>
      <c r="BV93" s="2">
        <v>0</v>
      </c>
      <c r="BW93" s="2">
        <v>0</v>
      </c>
      <c r="BX93" s="2">
        <v>0</v>
      </c>
      <c r="BY93" s="2">
        <f t="shared" si="28"/>
        <v>174.75</v>
      </c>
      <c r="BZ93" s="2">
        <v>3</v>
      </c>
      <c r="CA93" s="2">
        <v>4</v>
      </c>
      <c r="CB93" s="2">
        <f>20*4.29</f>
        <v>85.8</v>
      </c>
      <c r="CC93" s="2">
        <v>1</v>
      </c>
      <c r="CD93" s="2">
        <v>1</v>
      </c>
      <c r="CE93" s="2">
        <f>21*0.11</f>
        <v>2.31</v>
      </c>
      <c r="CF93" s="2">
        <v>3</v>
      </c>
      <c r="CG93" s="2">
        <v>3</v>
      </c>
      <c r="CH93" s="2">
        <f>23*2.57</f>
        <v>59.11</v>
      </c>
      <c r="CI93" s="2">
        <v>1</v>
      </c>
      <c r="CJ93" s="2">
        <v>1</v>
      </c>
      <c r="CK93" s="2">
        <f>23*0.11</f>
        <v>2.5299999999999998</v>
      </c>
      <c r="CL93" s="2">
        <v>0</v>
      </c>
      <c r="CM93" s="2">
        <v>1</v>
      </c>
      <c r="CN93" s="2">
        <v>0</v>
      </c>
      <c r="CO93" s="2">
        <v>1</v>
      </c>
      <c r="CP93" s="2">
        <v>25</v>
      </c>
      <c r="CQ93" s="2">
        <v>1</v>
      </c>
      <c r="CR93" s="2">
        <v>25</v>
      </c>
      <c r="CS93" s="2">
        <v>2</v>
      </c>
      <c r="CT93" s="2">
        <v>0</v>
      </c>
      <c r="CU93" s="2">
        <v>2</v>
      </c>
      <c r="CV93" s="2">
        <v>0</v>
      </c>
      <c r="CW93" s="2">
        <v>2</v>
      </c>
      <c r="CX93" s="2">
        <v>0</v>
      </c>
      <c r="CY93" s="2">
        <v>2</v>
      </c>
      <c r="CZ93" s="2">
        <v>0</v>
      </c>
      <c r="DA93" s="2">
        <v>2</v>
      </c>
      <c r="DB93" s="2">
        <v>0</v>
      </c>
      <c r="DC93" s="2">
        <v>0</v>
      </c>
      <c r="DD93" s="2">
        <v>0</v>
      </c>
      <c r="DE93" s="2">
        <f t="shared" si="33"/>
        <v>199.75</v>
      </c>
    </row>
    <row r="94" spans="1:211" s="9" customFormat="1" x14ac:dyDescent="0.2">
      <c r="A94" s="2">
        <v>93</v>
      </c>
      <c r="B94" s="2">
        <v>170</v>
      </c>
      <c r="C94" s="2">
        <v>94.4</v>
      </c>
      <c r="D94" s="2">
        <v>65</v>
      </c>
      <c r="E94" s="2">
        <v>2</v>
      </c>
      <c r="F94" s="5">
        <v>1</v>
      </c>
      <c r="G94" s="2">
        <v>1</v>
      </c>
      <c r="H94" s="2">
        <v>0</v>
      </c>
      <c r="I94" s="2">
        <v>7</v>
      </c>
      <c r="J94" s="2">
        <v>22</v>
      </c>
      <c r="K94" s="2">
        <v>16.100000000000001</v>
      </c>
      <c r="L94" s="2">
        <v>20.8</v>
      </c>
      <c r="M94" s="2">
        <v>18.899999999999999</v>
      </c>
      <c r="N94" s="2">
        <v>21.9</v>
      </c>
      <c r="O94" s="2">
        <v>13</v>
      </c>
      <c r="P94" s="2">
        <v>14.3</v>
      </c>
      <c r="Q94" s="2">
        <v>1</v>
      </c>
      <c r="R94" s="2">
        <v>1</v>
      </c>
      <c r="S94" s="2">
        <v>1</v>
      </c>
      <c r="T94" s="2">
        <v>1</v>
      </c>
      <c r="U94" s="2">
        <v>1</v>
      </c>
      <c r="V94" s="2">
        <v>1</v>
      </c>
      <c r="W94" s="2">
        <v>6</v>
      </c>
      <c r="X94" s="2">
        <v>2</v>
      </c>
      <c r="Y94" s="2">
        <v>1</v>
      </c>
      <c r="Z94" s="2">
        <v>1</v>
      </c>
      <c r="AA94" s="2">
        <v>1</v>
      </c>
      <c r="AB94" s="2">
        <v>1</v>
      </c>
      <c r="AC94" s="2">
        <v>2</v>
      </c>
      <c r="AD94" s="2">
        <v>8</v>
      </c>
      <c r="AE94" s="2">
        <f t="shared" si="23"/>
        <v>14</v>
      </c>
      <c r="AF94" s="2">
        <v>27</v>
      </c>
      <c r="AG94" s="2">
        <v>0</v>
      </c>
      <c r="AH94" s="2">
        <v>0</v>
      </c>
      <c r="AI94" s="2">
        <f t="shared" si="34"/>
        <v>0</v>
      </c>
      <c r="AJ94" s="2">
        <v>1</v>
      </c>
      <c r="AK94" s="2">
        <v>25</v>
      </c>
      <c r="AL94" s="2">
        <f t="shared" si="32"/>
        <v>100</v>
      </c>
      <c r="AM94" s="2">
        <v>3</v>
      </c>
      <c r="AN94" s="2">
        <v>15</v>
      </c>
      <c r="AO94" s="2">
        <f t="shared" si="24"/>
        <v>148.5</v>
      </c>
      <c r="AP94" s="2">
        <v>240</v>
      </c>
      <c r="AQ94" s="2">
        <f t="shared" si="25"/>
        <v>248.5</v>
      </c>
      <c r="AR94" s="2">
        <v>2</v>
      </c>
      <c r="AS94" s="2">
        <v>1</v>
      </c>
      <c r="AT94" s="2">
        <f>0.25*20</f>
        <v>5</v>
      </c>
      <c r="AU94" s="2">
        <v>0</v>
      </c>
      <c r="AV94" s="2">
        <v>1</v>
      </c>
      <c r="AW94" s="2">
        <v>0</v>
      </c>
      <c r="AX94" s="2">
        <v>1</v>
      </c>
      <c r="AY94" s="2">
        <v>1</v>
      </c>
      <c r="AZ94" s="2">
        <f>23*0.11</f>
        <v>2.5299999999999998</v>
      </c>
      <c r="BA94" s="2">
        <v>0</v>
      </c>
      <c r="BB94" s="2">
        <v>1</v>
      </c>
      <c r="BC94" s="2">
        <v>0</v>
      </c>
      <c r="BD94" s="2">
        <v>0</v>
      </c>
      <c r="BE94" s="2">
        <v>1</v>
      </c>
      <c r="BF94" s="2">
        <v>0</v>
      </c>
      <c r="BG94" s="2">
        <f t="shared" si="26"/>
        <v>7.5299999999999994</v>
      </c>
      <c r="BH94" s="2">
        <v>1</v>
      </c>
      <c r="BI94" s="2">
        <v>0</v>
      </c>
      <c r="BJ94" s="2">
        <v>2</v>
      </c>
      <c r="BK94" s="2">
        <v>0</v>
      </c>
      <c r="BL94" s="2">
        <v>2</v>
      </c>
      <c r="BM94" s="2">
        <v>0</v>
      </c>
      <c r="BN94" s="2">
        <v>2</v>
      </c>
      <c r="BO94" s="2">
        <v>0</v>
      </c>
      <c r="BP94" s="2">
        <v>2</v>
      </c>
      <c r="BQ94" s="2">
        <v>0</v>
      </c>
      <c r="BR94" s="2">
        <v>2</v>
      </c>
      <c r="BS94" s="2">
        <v>0</v>
      </c>
      <c r="BT94" s="2">
        <f t="shared" si="27"/>
        <v>0</v>
      </c>
      <c r="BU94" s="2">
        <v>2</v>
      </c>
      <c r="BV94" s="2">
        <v>0</v>
      </c>
      <c r="BW94" s="2">
        <v>0</v>
      </c>
      <c r="BX94" s="2">
        <v>0</v>
      </c>
      <c r="BY94" s="2">
        <f t="shared" si="28"/>
        <v>7.5299999999999994</v>
      </c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</row>
    <row r="95" spans="1:211" s="2" customFormat="1" x14ac:dyDescent="0.2">
      <c r="A95" s="2">
        <v>94</v>
      </c>
      <c r="B95" s="2">
        <v>165</v>
      </c>
      <c r="C95" s="2">
        <v>71.900000000000006</v>
      </c>
      <c r="D95" s="2">
        <v>70</v>
      </c>
      <c r="E95" s="2">
        <v>2</v>
      </c>
      <c r="F95" s="5">
        <v>4</v>
      </c>
      <c r="G95" s="2">
        <v>1</v>
      </c>
      <c r="H95" s="2">
        <v>1</v>
      </c>
      <c r="I95" s="2">
        <v>7</v>
      </c>
      <c r="J95" s="2">
        <v>25</v>
      </c>
      <c r="K95" s="2">
        <v>16.5</v>
      </c>
      <c r="L95" s="2">
        <v>32.799999999999997</v>
      </c>
      <c r="M95" s="2">
        <v>17.600000000000001</v>
      </c>
      <c r="N95" s="2">
        <v>15.8</v>
      </c>
      <c r="O95" s="2">
        <v>8</v>
      </c>
      <c r="P95" s="2">
        <v>18.399999999999999</v>
      </c>
      <c r="Q95" s="2">
        <v>0</v>
      </c>
      <c r="R95" s="2">
        <v>1</v>
      </c>
      <c r="S95" s="2">
        <v>1</v>
      </c>
      <c r="T95" s="2">
        <v>1</v>
      </c>
      <c r="U95" s="2">
        <v>1</v>
      </c>
      <c r="V95" s="2">
        <v>1</v>
      </c>
      <c r="W95" s="2">
        <v>5</v>
      </c>
      <c r="X95" s="2">
        <v>1</v>
      </c>
      <c r="Y95" s="2">
        <v>1</v>
      </c>
      <c r="Z95" s="2">
        <v>2</v>
      </c>
      <c r="AA95" s="2">
        <v>2</v>
      </c>
      <c r="AB95" s="2">
        <v>1</v>
      </c>
      <c r="AC95" s="2">
        <v>1</v>
      </c>
      <c r="AD95" s="2">
        <v>8</v>
      </c>
      <c r="AE95" s="2">
        <f t="shared" si="23"/>
        <v>15</v>
      </c>
      <c r="AF95" s="2">
        <v>38</v>
      </c>
      <c r="AG95" s="2">
        <v>0</v>
      </c>
      <c r="AH95" s="2">
        <v>0</v>
      </c>
      <c r="AI95" s="2">
        <f t="shared" si="34"/>
        <v>0</v>
      </c>
      <c r="AJ95" s="2">
        <v>3</v>
      </c>
      <c r="AK95" s="2">
        <v>40</v>
      </c>
      <c r="AL95" s="2">
        <f t="shared" si="32"/>
        <v>480</v>
      </c>
      <c r="AM95" s="2">
        <v>5</v>
      </c>
      <c r="AN95" s="2">
        <v>30</v>
      </c>
      <c r="AO95" s="2">
        <f t="shared" si="24"/>
        <v>495</v>
      </c>
      <c r="AP95" s="2">
        <v>320</v>
      </c>
      <c r="AQ95" s="2">
        <f t="shared" si="25"/>
        <v>975</v>
      </c>
      <c r="AR95" s="2">
        <v>3</v>
      </c>
      <c r="AS95" s="2">
        <v>1</v>
      </c>
      <c r="AT95" s="2">
        <f>20*0.43</f>
        <v>8.6</v>
      </c>
      <c r="AU95" s="2">
        <v>1</v>
      </c>
      <c r="AV95" s="2">
        <v>1</v>
      </c>
      <c r="AW95" s="2">
        <f>21*0.11</f>
        <v>2.31</v>
      </c>
      <c r="AX95" s="2">
        <v>2</v>
      </c>
      <c r="AY95" s="2">
        <v>1</v>
      </c>
      <c r="AZ95" s="2">
        <f>23*0.25</f>
        <v>5.75</v>
      </c>
      <c r="BA95" s="2">
        <v>0</v>
      </c>
      <c r="BB95" s="2">
        <v>1</v>
      </c>
      <c r="BC95" s="2">
        <v>0</v>
      </c>
      <c r="BD95" s="2">
        <v>0</v>
      </c>
      <c r="BE95" s="2">
        <v>1</v>
      </c>
      <c r="BF95" s="2">
        <v>0</v>
      </c>
      <c r="BG95" s="2">
        <f t="shared" si="26"/>
        <v>16.66</v>
      </c>
      <c r="BH95" s="2">
        <v>1</v>
      </c>
      <c r="BI95" s="2">
        <v>25</v>
      </c>
      <c r="BJ95" s="2">
        <v>2</v>
      </c>
      <c r="BK95" s="2">
        <v>0</v>
      </c>
      <c r="BL95" s="2">
        <v>2</v>
      </c>
      <c r="BM95" s="2">
        <v>0</v>
      </c>
      <c r="BN95" s="2">
        <v>2</v>
      </c>
      <c r="BO95" s="2">
        <v>0</v>
      </c>
      <c r="BP95" s="2">
        <v>2</v>
      </c>
      <c r="BQ95" s="2">
        <v>0</v>
      </c>
      <c r="BR95" s="2">
        <v>2</v>
      </c>
      <c r="BS95" s="2">
        <v>0</v>
      </c>
      <c r="BT95" s="2">
        <f t="shared" si="27"/>
        <v>25</v>
      </c>
      <c r="BU95" s="2">
        <v>2</v>
      </c>
      <c r="BV95" s="2">
        <v>0</v>
      </c>
      <c r="BW95" s="2">
        <v>0</v>
      </c>
      <c r="BX95" s="2">
        <v>0</v>
      </c>
      <c r="BY95" s="2">
        <f t="shared" si="28"/>
        <v>41.66</v>
      </c>
    </row>
    <row r="96" spans="1:211" s="2" customFormat="1" x14ac:dyDescent="0.2">
      <c r="A96" s="2">
        <v>95</v>
      </c>
      <c r="B96" s="2">
        <v>157</v>
      </c>
      <c r="C96" s="2">
        <v>78.5</v>
      </c>
      <c r="D96" s="2">
        <v>65</v>
      </c>
      <c r="E96" s="2">
        <v>1</v>
      </c>
      <c r="F96" s="5">
        <v>3</v>
      </c>
      <c r="G96" s="2">
        <v>3</v>
      </c>
      <c r="H96" s="2">
        <v>0</v>
      </c>
      <c r="I96" s="2">
        <v>7</v>
      </c>
      <c r="J96" s="2">
        <v>29</v>
      </c>
      <c r="K96" s="2">
        <v>16.600000000000001</v>
      </c>
      <c r="L96" s="2">
        <v>23.7</v>
      </c>
      <c r="M96" s="2">
        <v>24</v>
      </c>
      <c r="N96" s="2">
        <v>27.7</v>
      </c>
      <c r="O96" s="2">
        <v>8</v>
      </c>
      <c r="P96" s="2">
        <v>14.3</v>
      </c>
      <c r="Q96" s="2">
        <v>0</v>
      </c>
      <c r="R96" s="2">
        <v>1</v>
      </c>
      <c r="S96" s="2">
        <v>1</v>
      </c>
      <c r="T96" s="2">
        <v>1</v>
      </c>
      <c r="U96" s="2">
        <v>1</v>
      </c>
      <c r="V96" s="2">
        <v>1</v>
      </c>
      <c r="W96" s="2">
        <v>5</v>
      </c>
      <c r="X96" s="2">
        <v>1</v>
      </c>
      <c r="Y96" s="2">
        <v>2</v>
      </c>
      <c r="Z96" s="2">
        <v>2</v>
      </c>
      <c r="AA96" s="2">
        <v>2</v>
      </c>
      <c r="AB96" s="2">
        <v>2</v>
      </c>
      <c r="AC96" s="2">
        <v>1</v>
      </c>
      <c r="AD96" s="2">
        <v>10</v>
      </c>
      <c r="AE96" s="2">
        <f t="shared" si="23"/>
        <v>19</v>
      </c>
      <c r="AF96" s="2">
        <v>26</v>
      </c>
      <c r="AG96" s="2">
        <v>0</v>
      </c>
      <c r="AH96" s="2">
        <v>0</v>
      </c>
      <c r="AI96" s="2">
        <f t="shared" si="34"/>
        <v>0</v>
      </c>
      <c r="AJ96" s="2">
        <v>2</v>
      </c>
      <c r="AK96" s="2">
        <v>30</v>
      </c>
      <c r="AL96" s="2">
        <f t="shared" si="32"/>
        <v>240</v>
      </c>
      <c r="AM96" s="2">
        <v>3</v>
      </c>
      <c r="AN96" s="2">
        <v>20</v>
      </c>
      <c r="AO96" s="2">
        <f t="shared" si="24"/>
        <v>198</v>
      </c>
      <c r="AP96" s="2">
        <v>240</v>
      </c>
      <c r="AQ96" s="2">
        <f t="shared" si="25"/>
        <v>438</v>
      </c>
      <c r="AR96" s="2">
        <v>2</v>
      </c>
      <c r="AS96" s="2">
        <v>1</v>
      </c>
      <c r="AT96" s="2">
        <f>20*0.25</f>
        <v>5</v>
      </c>
      <c r="AU96" s="2">
        <v>1</v>
      </c>
      <c r="AV96" s="2">
        <v>1</v>
      </c>
      <c r="AW96" s="2">
        <f>21*0.11</f>
        <v>2.31</v>
      </c>
      <c r="AX96" s="2">
        <v>2</v>
      </c>
      <c r="AY96" s="2">
        <v>1</v>
      </c>
      <c r="AZ96" s="2">
        <f>23*0.25</f>
        <v>5.75</v>
      </c>
      <c r="BA96" s="2">
        <v>0</v>
      </c>
      <c r="BB96" s="2">
        <v>1</v>
      </c>
      <c r="BC96" s="2">
        <v>0</v>
      </c>
      <c r="BD96" s="2">
        <v>0</v>
      </c>
      <c r="BE96" s="2">
        <v>1</v>
      </c>
      <c r="BF96" s="2">
        <v>0</v>
      </c>
      <c r="BG96" s="2">
        <f t="shared" si="26"/>
        <v>13.06</v>
      </c>
      <c r="BH96" s="2">
        <v>1</v>
      </c>
      <c r="BI96" s="2">
        <v>25</v>
      </c>
      <c r="BJ96" s="2">
        <v>2</v>
      </c>
      <c r="BK96" s="2">
        <v>0</v>
      </c>
      <c r="BL96" s="2">
        <v>2</v>
      </c>
      <c r="BM96" s="2">
        <v>0</v>
      </c>
      <c r="BN96" s="2">
        <v>2</v>
      </c>
      <c r="BO96" s="2">
        <v>0</v>
      </c>
      <c r="BP96" s="2">
        <v>2</v>
      </c>
      <c r="BQ96" s="2">
        <v>0</v>
      </c>
      <c r="BR96" s="2">
        <v>2</v>
      </c>
      <c r="BS96" s="2">
        <v>0</v>
      </c>
      <c r="BT96" s="2">
        <f t="shared" si="27"/>
        <v>25</v>
      </c>
      <c r="BU96" s="2">
        <v>2</v>
      </c>
      <c r="BV96" s="2">
        <v>0</v>
      </c>
      <c r="BW96" s="2">
        <v>0</v>
      </c>
      <c r="BX96" s="2">
        <v>0</v>
      </c>
      <c r="BY96" s="2">
        <f t="shared" si="28"/>
        <v>38.06</v>
      </c>
    </row>
    <row r="97" spans="1:211" s="2" customFormat="1" x14ac:dyDescent="0.2">
      <c r="A97" s="2">
        <v>96</v>
      </c>
      <c r="B97" s="2">
        <v>155</v>
      </c>
      <c r="C97" s="2">
        <v>50</v>
      </c>
      <c r="D97" s="2">
        <v>72</v>
      </c>
      <c r="E97" s="2">
        <v>1</v>
      </c>
      <c r="F97" s="5">
        <v>3</v>
      </c>
      <c r="G97" s="2">
        <v>3</v>
      </c>
      <c r="H97" s="2">
        <v>0</v>
      </c>
      <c r="I97" s="2">
        <v>5</v>
      </c>
      <c r="J97" s="2">
        <v>29</v>
      </c>
      <c r="K97" s="2">
        <v>17.2</v>
      </c>
      <c r="L97" s="2">
        <v>34.4</v>
      </c>
      <c r="M97" s="2">
        <v>10.8</v>
      </c>
      <c r="N97" s="2">
        <v>12.8</v>
      </c>
      <c r="O97" s="2">
        <v>5</v>
      </c>
      <c r="P97" s="2">
        <v>23.4</v>
      </c>
      <c r="Q97" s="2">
        <v>0</v>
      </c>
      <c r="R97" s="2">
        <v>1</v>
      </c>
      <c r="S97" s="2">
        <v>1</v>
      </c>
      <c r="T97" s="2">
        <v>1</v>
      </c>
      <c r="U97" s="2">
        <v>1</v>
      </c>
      <c r="V97" s="2">
        <v>0</v>
      </c>
      <c r="W97" s="2">
        <v>4</v>
      </c>
      <c r="X97" s="2">
        <v>1</v>
      </c>
      <c r="Y97" s="2">
        <v>2</v>
      </c>
      <c r="Z97" s="2">
        <v>0</v>
      </c>
      <c r="AA97" s="2">
        <v>1</v>
      </c>
      <c r="AB97" s="2">
        <v>1</v>
      </c>
      <c r="AC97" s="2">
        <v>2</v>
      </c>
      <c r="AD97" s="2">
        <v>7</v>
      </c>
      <c r="AE97" s="2">
        <f t="shared" si="23"/>
        <v>13</v>
      </c>
      <c r="AF97" s="2">
        <v>33</v>
      </c>
      <c r="AG97" s="2">
        <v>0</v>
      </c>
      <c r="AH97" s="2">
        <v>0</v>
      </c>
      <c r="AI97" s="2">
        <f t="shared" si="34"/>
        <v>0</v>
      </c>
      <c r="AJ97" s="2">
        <v>3</v>
      </c>
      <c r="AK97" s="2">
        <v>20</v>
      </c>
      <c r="AL97" s="2">
        <f t="shared" si="32"/>
        <v>240</v>
      </c>
      <c r="AM97" s="2">
        <v>5</v>
      </c>
      <c r="AN97" s="2">
        <v>20</v>
      </c>
      <c r="AO97" s="2">
        <f t="shared" si="24"/>
        <v>330</v>
      </c>
      <c r="AP97" s="2">
        <v>180</v>
      </c>
      <c r="AQ97" s="2">
        <f t="shared" si="25"/>
        <v>570</v>
      </c>
      <c r="AR97" s="2">
        <v>3</v>
      </c>
      <c r="AS97" s="2">
        <v>1</v>
      </c>
      <c r="AT97" s="2">
        <f>20*0.43</f>
        <v>8.6</v>
      </c>
      <c r="AU97" s="2">
        <v>0</v>
      </c>
      <c r="AV97" s="2">
        <v>1</v>
      </c>
      <c r="AW97" s="2">
        <v>0</v>
      </c>
      <c r="AX97" s="2">
        <v>2</v>
      </c>
      <c r="AY97" s="2">
        <v>1</v>
      </c>
      <c r="AZ97" s="2">
        <f>23*0.25</f>
        <v>5.75</v>
      </c>
      <c r="BA97" s="2">
        <v>0</v>
      </c>
      <c r="BB97" s="2">
        <v>1</v>
      </c>
      <c r="BC97" s="2">
        <v>0</v>
      </c>
      <c r="BD97" s="2">
        <v>0</v>
      </c>
      <c r="BE97" s="2">
        <v>1</v>
      </c>
      <c r="BF97" s="2">
        <v>0</v>
      </c>
      <c r="BG97" s="2">
        <f t="shared" si="26"/>
        <v>14.35</v>
      </c>
      <c r="BH97" s="2">
        <v>1</v>
      </c>
      <c r="BI97" s="2">
        <v>25</v>
      </c>
      <c r="BJ97" s="2">
        <v>2</v>
      </c>
      <c r="BK97" s="2">
        <v>0</v>
      </c>
      <c r="BL97" s="2">
        <v>2</v>
      </c>
      <c r="BM97" s="2">
        <v>0</v>
      </c>
      <c r="BN97" s="2">
        <v>2</v>
      </c>
      <c r="BO97" s="2">
        <v>0</v>
      </c>
      <c r="BP97" s="2">
        <v>2</v>
      </c>
      <c r="BQ97" s="2">
        <v>0</v>
      </c>
      <c r="BR97" s="2">
        <v>2</v>
      </c>
      <c r="BS97" s="2">
        <v>0</v>
      </c>
      <c r="BT97" s="2">
        <f t="shared" si="27"/>
        <v>25</v>
      </c>
      <c r="BU97" s="2">
        <v>2</v>
      </c>
      <c r="BV97" s="2">
        <v>0</v>
      </c>
      <c r="BW97" s="2">
        <v>0</v>
      </c>
      <c r="BX97" s="2">
        <v>0</v>
      </c>
      <c r="BY97" s="2">
        <f t="shared" si="28"/>
        <v>39.35</v>
      </c>
      <c r="BZ97" s="2">
        <v>3</v>
      </c>
      <c r="CA97" s="2">
        <v>1</v>
      </c>
      <c r="CB97" s="2">
        <f>20*0.43</f>
        <v>8.6</v>
      </c>
      <c r="CC97" s="2">
        <v>1</v>
      </c>
      <c r="CD97" s="2">
        <v>1</v>
      </c>
      <c r="CE97" s="5">
        <v>2.31</v>
      </c>
      <c r="CF97" s="2">
        <v>2</v>
      </c>
      <c r="CG97" s="2">
        <v>1</v>
      </c>
      <c r="CH97" s="2">
        <f>23*0.25</f>
        <v>5.75</v>
      </c>
      <c r="CI97" s="2">
        <v>0</v>
      </c>
      <c r="CJ97" s="2">
        <v>1</v>
      </c>
      <c r="CK97" s="2">
        <v>0</v>
      </c>
      <c r="CL97" s="2">
        <v>0</v>
      </c>
      <c r="CM97" s="2">
        <v>1</v>
      </c>
      <c r="CN97" s="2">
        <v>0</v>
      </c>
      <c r="CO97" s="2">
        <v>1</v>
      </c>
      <c r="CP97" s="2">
        <v>25</v>
      </c>
      <c r="CQ97" s="2">
        <v>2</v>
      </c>
      <c r="CR97" s="2">
        <v>0</v>
      </c>
      <c r="CS97" s="2">
        <v>2</v>
      </c>
      <c r="CT97" s="2">
        <v>0</v>
      </c>
      <c r="CU97" s="2">
        <v>2</v>
      </c>
      <c r="CV97" s="2">
        <v>0</v>
      </c>
      <c r="CW97" s="2">
        <v>2</v>
      </c>
      <c r="CX97" s="2">
        <v>0</v>
      </c>
      <c r="CY97" s="2">
        <v>2</v>
      </c>
      <c r="CZ97" s="2">
        <v>0</v>
      </c>
      <c r="DA97" s="2">
        <v>2</v>
      </c>
      <c r="DB97" s="2">
        <v>0</v>
      </c>
      <c r="DC97" s="2">
        <v>0</v>
      </c>
      <c r="DD97" s="2">
        <v>0</v>
      </c>
      <c r="DE97" s="2">
        <f>SUM(CB97,CE97,CH97,CK97,CN97,CP97,CR97,CT97,CV97,CX97,CZ97,DD97)</f>
        <v>41.66</v>
      </c>
    </row>
    <row r="98" spans="1:211" s="2" customFormat="1" x14ac:dyDescent="0.2">
      <c r="A98" s="2">
        <v>97</v>
      </c>
      <c r="B98" s="2">
        <v>160</v>
      </c>
      <c r="C98" s="2">
        <v>70</v>
      </c>
      <c r="D98" s="2">
        <v>82</v>
      </c>
      <c r="E98" s="2">
        <v>1</v>
      </c>
      <c r="F98" s="2">
        <v>1</v>
      </c>
      <c r="G98" s="2">
        <v>1</v>
      </c>
      <c r="H98" s="2">
        <v>0</v>
      </c>
      <c r="I98" s="2">
        <v>3</v>
      </c>
      <c r="J98" s="2">
        <v>19</v>
      </c>
      <c r="K98" s="2">
        <v>17.3</v>
      </c>
      <c r="L98" s="2">
        <v>23.4</v>
      </c>
      <c r="M98" s="2">
        <v>15.5</v>
      </c>
      <c r="N98" s="2">
        <v>17.7</v>
      </c>
      <c r="O98" s="2">
        <v>9</v>
      </c>
      <c r="P98" s="2">
        <v>11.6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v>1</v>
      </c>
      <c r="W98" s="2">
        <f>SUM(Q98:V98)</f>
        <v>6</v>
      </c>
      <c r="X98" s="2">
        <v>2</v>
      </c>
      <c r="Y98" s="2">
        <v>3</v>
      </c>
      <c r="Z98" s="2">
        <v>3</v>
      </c>
      <c r="AA98" s="2">
        <v>3</v>
      </c>
      <c r="AB98" s="2">
        <v>2</v>
      </c>
      <c r="AC98" s="2">
        <v>3</v>
      </c>
      <c r="AD98" s="2">
        <v>3</v>
      </c>
      <c r="AE98" s="2">
        <f t="shared" ref="AE98:AE116" si="35">SUM(Y98:AD98)</f>
        <v>17</v>
      </c>
      <c r="AF98" s="2">
        <v>36</v>
      </c>
      <c r="AG98" s="2">
        <v>0</v>
      </c>
      <c r="AH98" s="2">
        <v>0</v>
      </c>
      <c r="AI98" s="2">
        <f t="shared" si="34"/>
        <v>0</v>
      </c>
      <c r="AJ98" s="2">
        <v>0</v>
      </c>
      <c r="AK98" s="2">
        <v>0</v>
      </c>
      <c r="AL98" s="2">
        <f t="shared" si="32"/>
        <v>0</v>
      </c>
      <c r="AM98" s="2">
        <v>7</v>
      </c>
      <c r="AN98" s="2">
        <v>240</v>
      </c>
      <c r="AO98" s="2">
        <f t="shared" ref="AO98:AO116" si="36">PRODUCT(AM98,AN98,3.3)</f>
        <v>5544</v>
      </c>
      <c r="AP98" s="2">
        <v>120</v>
      </c>
      <c r="AQ98" s="2">
        <f t="shared" ref="AQ98:AQ116" si="37">SUM(AO98,AL98,AI98)</f>
        <v>5544</v>
      </c>
      <c r="AR98" s="2">
        <v>3</v>
      </c>
      <c r="AS98" s="2">
        <v>3</v>
      </c>
      <c r="AT98" s="2">
        <f>20*2.57</f>
        <v>51.4</v>
      </c>
      <c r="AU98" s="2">
        <v>0</v>
      </c>
      <c r="AV98" s="2">
        <v>1</v>
      </c>
      <c r="AW98" s="2">
        <v>0</v>
      </c>
      <c r="AX98" s="2">
        <v>0</v>
      </c>
      <c r="AY98" s="2">
        <v>1</v>
      </c>
      <c r="AZ98" s="2">
        <v>0</v>
      </c>
      <c r="BA98" s="2">
        <v>0</v>
      </c>
      <c r="BB98" s="2">
        <v>1</v>
      </c>
      <c r="BC98" s="2">
        <v>0</v>
      </c>
      <c r="BD98" s="2">
        <v>0</v>
      </c>
      <c r="BE98" s="2">
        <v>1</v>
      </c>
      <c r="BF98" s="2">
        <v>0</v>
      </c>
      <c r="BG98" s="2">
        <f t="shared" ref="BG98:BG116" si="38">SUM(BF98,BC98,AZ98,AW98,AT98)</f>
        <v>51.4</v>
      </c>
      <c r="BH98" s="2">
        <v>1</v>
      </c>
      <c r="BI98" s="2">
        <v>25</v>
      </c>
      <c r="BJ98" s="2">
        <v>2</v>
      </c>
      <c r="BK98" s="2">
        <v>0</v>
      </c>
      <c r="BL98" s="2">
        <v>2</v>
      </c>
      <c r="BM98" s="2">
        <v>0</v>
      </c>
      <c r="BN98" s="2">
        <v>2</v>
      </c>
      <c r="BO98" s="2">
        <v>0</v>
      </c>
      <c r="BP98" s="2">
        <v>2</v>
      </c>
      <c r="BQ98" s="2">
        <v>0</v>
      </c>
      <c r="BR98" s="2">
        <v>2</v>
      </c>
      <c r="BS98" s="2">
        <v>0</v>
      </c>
      <c r="BT98" s="2">
        <f t="shared" ref="BT98:BT116" si="39">SUM(BS98,BQ98,BO98,BM98,BK98,BI98)</f>
        <v>25</v>
      </c>
      <c r="BU98" s="2">
        <v>2</v>
      </c>
      <c r="BV98" s="2">
        <v>0</v>
      </c>
      <c r="BW98" s="2">
        <v>0</v>
      </c>
      <c r="BX98" s="2">
        <v>0</v>
      </c>
      <c r="BY98" s="2">
        <f t="shared" ref="BY98:BY116" si="40">SUM(AT98,AW98,AZ98,BC98,BF98,BI98,BK98,BM98,BO98,BQ98,BS98,BX98)</f>
        <v>76.400000000000006</v>
      </c>
      <c r="BZ98" s="2">
        <v>3</v>
      </c>
      <c r="CA98" s="2">
        <v>3</v>
      </c>
      <c r="CB98" s="2">
        <f>20*2.57</f>
        <v>51.4</v>
      </c>
      <c r="CC98" s="2">
        <v>0</v>
      </c>
      <c r="CD98" s="2">
        <v>1</v>
      </c>
      <c r="CE98" s="2">
        <v>0</v>
      </c>
      <c r="CF98" s="2">
        <v>0</v>
      </c>
      <c r="CG98" s="2">
        <v>1</v>
      </c>
      <c r="CH98" s="2">
        <v>0</v>
      </c>
      <c r="CI98" s="2">
        <v>0</v>
      </c>
      <c r="CJ98" s="2">
        <v>1</v>
      </c>
      <c r="CK98" s="2">
        <v>0</v>
      </c>
      <c r="CL98" s="2">
        <v>0</v>
      </c>
      <c r="CM98" s="2">
        <v>1</v>
      </c>
      <c r="CN98" s="2">
        <v>0</v>
      </c>
      <c r="CO98" s="2">
        <v>1</v>
      </c>
      <c r="CP98" s="2">
        <v>25</v>
      </c>
      <c r="CQ98" s="2">
        <v>2</v>
      </c>
      <c r="CR98" s="2">
        <v>0</v>
      </c>
      <c r="CS98" s="2">
        <v>2</v>
      </c>
      <c r="CT98" s="2">
        <v>0</v>
      </c>
      <c r="CU98" s="2">
        <v>2</v>
      </c>
      <c r="CV98" s="2">
        <v>0</v>
      </c>
      <c r="CW98" s="2">
        <v>2</v>
      </c>
      <c r="CX98" s="2">
        <v>0</v>
      </c>
      <c r="CY98" s="2">
        <v>2</v>
      </c>
      <c r="CZ98" s="2">
        <v>0</v>
      </c>
      <c r="DA98" s="2">
        <v>2</v>
      </c>
      <c r="DB98" s="2">
        <v>0</v>
      </c>
      <c r="DC98" s="2">
        <v>0</v>
      </c>
      <c r="DD98" s="2">
        <v>0</v>
      </c>
      <c r="DE98" s="2">
        <f>SUM(CB98,CE98,CH98,CK98,CN98,CP98,CR98,CT98,CV98,CX98,CZ98,DD98)</f>
        <v>76.400000000000006</v>
      </c>
    </row>
    <row r="99" spans="1:211" s="2" customFormat="1" x14ac:dyDescent="0.2">
      <c r="A99" s="2">
        <v>98</v>
      </c>
      <c r="B99" s="2">
        <v>156</v>
      </c>
      <c r="C99" s="2">
        <v>42.9</v>
      </c>
      <c r="D99" s="2">
        <v>65</v>
      </c>
      <c r="E99" s="2">
        <v>1</v>
      </c>
      <c r="F99" s="5">
        <v>2</v>
      </c>
      <c r="G99" s="2">
        <v>2</v>
      </c>
      <c r="H99" s="2">
        <v>1</v>
      </c>
      <c r="I99" s="2">
        <v>3</v>
      </c>
      <c r="J99" s="2">
        <v>30</v>
      </c>
      <c r="K99" s="2">
        <v>17.399999999999999</v>
      </c>
      <c r="L99" s="2">
        <v>23.6</v>
      </c>
      <c r="M99" s="2">
        <v>17.899999999999999</v>
      </c>
      <c r="N99" s="2">
        <v>17.100000000000001</v>
      </c>
      <c r="O99" s="2">
        <v>8</v>
      </c>
      <c r="P99" s="2">
        <v>17.29</v>
      </c>
      <c r="Q99" s="2">
        <v>0</v>
      </c>
      <c r="R99" s="2">
        <v>1</v>
      </c>
      <c r="S99" s="2">
        <v>1</v>
      </c>
      <c r="T99" s="2">
        <v>1</v>
      </c>
      <c r="U99" s="2">
        <v>1</v>
      </c>
      <c r="V99" s="2">
        <v>1</v>
      </c>
      <c r="W99" s="2">
        <v>5</v>
      </c>
      <c r="X99" s="2">
        <v>2</v>
      </c>
      <c r="Y99" s="2">
        <v>1</v>
      </c>
      <c r="Z99" s="2">
        <v>0</v>
      </c>
      <c r="AA99" s="2">
        <v>2</v>
      </c>
      <c r="AB99" s="2">
        <v>2</v>
      </c>
      <c r="AC99" s="2">
        <v>2</v>
      </c>
      <c r="AD99" s="2">
        <v>9</v>
      </c>
      <c r="AE99" s="2">
        <f t="shared" si="35"/>
        <v>16</v>
      </c>
      <c r="AF99" s="2">
        <v>41</v>
      </c>
      <c r="AG99" s="2">
        <v>0</v>
      </c>
      <c r="AH99" s="2">
        <v>0</v>
      </c>
      <c r="AI99" s="2">
        <f t="shared" si="34"/>
        <v>0</v>
      </c>
      <c r="AJ99" s="2">
        <v>0</v>
      </c>
      <c r="AK99" s="2">
        <v>0</v>
      </c>
      <c r="AL99" s="2">
        <f t="shared" si="32"/>
        <v>0</v>
      </c>
      <c r="AM99" s="2">
        <v>5</v>
      </c>
      <c r="AN99" s="2">
        <v>20</v>
      </c>
      <c r="AO99" s="2">
        <f t="shared" si="36"/>
        <v>330</v>
      </c>
      <c r="AP99" s="2">
        <v>300</v>
      </c>
      <c r="AQ99" s="2">
        <f t="shared" si="37"/>
        <v>330</v>
      </c>
      <c r="AR99" s="2">
        <v>3</v>
      </c>
      <c r="AS99" s="2">
        <v>1</v>
      </c>
      <c r="AT99" s="2">
        <f>20*0.43</f>
        <v>8.6</v>
      </c>
      <c r="AU99" s="2">
        <v>0</v>
      </c>
      <c r="AV99" s="2">
        <v>1</v>
      </c>
      <c r="AW99" s="2">
        <v>0</v>
      </c>
      <c r="AX99" s="2">
        <v>0</v>
      </c>
      <c r="AY99" s="2">
        <v>1</v>
      </c>
      <c r="AZ99" s="2">
        <v>0</v>
      </c>
      <c r="BA99" s="2">
        <v>0</v>
      </c>
      <c r="BB99" s="2">
        <v>1</v>
      </c>
      <c r="BC99" s="2">
        <v>0</v>
      </c>
      <c r="BD99" s="2">
        <v>0</v>
      </c>
      <c r="BE99" s="2">
        <v>1</v>
      </c>
      <c r="BF99" s="2">
        <v>0</v>
      </c>
      <c r="BG99" s="2">
        <f t="shared" si="38"/>
        <v>8.6</v>
      </c>
      <c r="BH99" s="2">
        <v>1</v>
      </c>
      <c r="BI99" s="2">
        <v>25</v>
      </c>
      <c r="BJ99" s="2">
        <v>2</v>
      </c>
      <c r="BK99" s="2">
        <v>0</v>
      </c>
      <c r="BL99" s="2">
        <v>2</v>
      </c>
      <c r="BM99" s="2">
        <v>0</v>
      </c>
      <c r="BN99" s="2">
        <v>2</v>
      </c>
      <c r="BO99" s="2">
        <v>0</v>
      </c>
      <c r="BP99" s="2">
        <v>2</v>
      </c>
      <c r="BQ99" s="2">
        <v>0</v>
      </c>
      <c r="BR99" s="2">
        <v>2</v>
      </c>
      <c r="BS99" s="2">
        <v>0</v>
      </c>
      <c r="BT99" s="2">
        <f t="shared" si="39"/>
        <v>25</v>
      </c>
      <c r="BU99" s="2">
        <v>2</v>
      </c>
      <c r="BV99" s="2">
        <v>0</v>
      </c>
      <c r="BW99" s="2">
        <v>0</v>
      </c>
      <c r="BX99" s="2">
        <v>0</v>
      </c>
      <c r="BY99" s="2">
        <f t="shared" si="40"/>
        <v>33.6</v>
      </c>
    </row>
    <row r="100" spans="1:211" s="2" customFormat="1" x14ac:dyDescent="0.2">
      <c r="A100" s="2">
        <v>99</v>
      </c>
      <c r="B100" s="2">
        <v>163</v>
      </c>
      <c r="C100" s="2">
        <v>74.599999999999994</v>
      </c>
      <c r="D100" s="2">
        <v>82</v>
      </c>
      <c r="E100" s="2">
        <v>1</v>
      </c>
      <c r="F100" s="5">
        <v>4</v>
      </c>
      <c r="G100" s="2">
        <v>3</v>
      </c>
      <c r="H100" s="2">
        <v>0</v>
      </c>
      <c r="I100" s="2">
        <v>2</v>
      </c>
      <c r="J100" s="2">
        <v>30</v>
      </c>
      <c r="K100" s="2">
        <v>19.5</v>
      </c>
      <c r="L100" s="2">
        <v>40.200000000000003</v>
      </c>
      <c r="M100" s="2">
        <v>18.8</v>
      </c>
      <c r="N100" s="2">
        <v>18.399999999999999</v>
      </c>
      <c r="O100" s="2">
        <v>11</v>
      </c>
      <c r="P100" s="2">
        <v>14.8</v>
      </c>
      <c r="Q100" s="2">
        <v>1</v>
      </c>
      <c r="R100" s="2">
        <v>1</v>
      </c>
      <c r="S100" s="2">
        <v>1</v>
      </c>
      <c r="T100" s="2">
        <v>1</v>
      </c>
      <c r="U100" s="2">
        <v>1</v>
      </c>
      <c r="V100" s="2">
        <v>1</v>
      </c>
      <c r="W100" s="2">
        <v>6</v>
      </c>
      <c r="X100" s="2">
        <v>2</v>
      </c>
      <c r="Y100" s="2">
        <v>1</v>
      </c>
      <c r="Z100" s="2">
        <v>1</v>
      </c>
      <c r="AA100" s="2">
        <v>2</v>
      </c>
      <c r="AB100" s="2">
        <v>1</v>
      </c>
      <c r="AC100" s="2">
        <v>1</v>
      </c>
      <c r="AD100" s="2">
        <v>8</v>
      </c>
      <c r="AE100" s="2">
        <f t="shared" si="35"/>
        <v>14</v>
      </c>
      <c r="AF100" s="2">
        <v>47</v>
      </c>
      <c r="AG100" s="2">
        <v>0</v>
      </c>
      <c r="AH100" s="2">
        <v>0</v>
      </c>
      <c r="AI100" s="2">
        <f t="shared" si="34"/>
        <v>0</v>
      </c>
      <c r="AJ100" s="2">
        <v>3</v>
      </c>
      <c r="AK100" s="2">
        <v>20</v>
      </c>
      <c r="AL100" s="2">
        <f t="shared" si="32"/>
        <v>240</v>
      </c>
      <c r="AM100" s="2">
        <v>4</v>
      </c>
      <c r="AN100" s="2">
        <v>15</v>
      </c>
      <c r="AO100" s="2">
        <f t="shared" si="36"/>
        <v>198</v>
      </c>
      <c r="AP100" s="2">
        <v>240</v>
      </c>
      <c r="AQ100" s="2">
        <f t="shared" si="37"/>
        <v>438</v>
      </c>
      <c r="AR100" s="2">
        <v>2</v>
      </c>
      <c r="AS100" s="2">
        <v>1</v>
      </c>
      <c r="AT100" s="2">
        <f>0.25*20</f>
        <v>5</v>
      </c>
      <c r="AU100" s="2">
        <v>0</v>
      </c>
      <c r="AV100" s="2">
        <v>1</v>
      </c>
      <c r="AW100" s="2">
        <v>0</v>
      </c>
      <c r="AX100" s="2">
        <v>2</v>
      </c>
      <c r="AY100" s="2">
        <v>1</v>
      </c>
      <c r="AZ100" s="2">
        <f>23*0.25</f>
        <v>5.75</v>
      </c>
      <c r="BA100" s="2">
        <v>0</v>
      </c>
      <c r="BB100" s="2">
        <v>1</v>
      </c>
      <c r="BC100" s="2">
        <v>0</v>
      </c>
      <c r="BD100" s="2">
        <v>0</v>
      </c>
      <c r="BE100" s="2">
        <v>1</v>
      </c>
      <c r="BF100" s="2">
        <v>0</v>
      </c>
      <c r="BG100" s="2">
        <f t="shared" si="38"/>
        <v>10.75</v>
      </c>
      <c r="BH100" s="2">
        <v>1</v>
      </c>
      <c r="BI100" s="2">
        <v>25</v>
      </c>
      <c r="BJ100" s="2">
        <v>2</v>
      </c>
      <c r="BK100" s="2">
        <v>0</v>
      </c>
      <c r="BL100" s="2">
        <v>2</v>
      </c>
      <c r="BM100" s="2">
        <v>0</v>
      </c>
      <c r="BN100" s="2">
        <v>2</v>
      </c>
      <c r="BO100" s="2">
        <v>0</v>
      </c>
      <c r="BP100" s="2">
        <v>2</v>
      </c>
      <c r="BQ100" s="2">
        <v>0</v>
      </c>
      <c r="BR100" s="2">
        <v>2</v>
      </c>
      <c r="BS100" s="2">
        <v>0</v>
      </c>
      <c r="BT100" s="2">
        <f t="shared" si="39"/>
        <v>25</v>
      </c>
      <c r="BU100" s="2">
        <v>2</v>
      </c>
      <c r="BV100" s="2">
        <v>0</v>
      </c>
      <c r="BW100" s="2">
        <v>0</v>
      </c>
      <c r="BX100" s="2">
        <v>0</v>
      </c>
      <c r="BY100" s="2">
        <f t="shared" si="40"/>
        <v>35.75</v>
      </c>
      <c r="BZ100" s="2">
        <v>2</v>
      </c>
      <c r="CA100" s="2">
        <v>1</v>
      </c>
      <c r="CB100" s="2">
        <f>0.25*20</f>
        <v>5</v>
      </c>
      <c r="CC100" s="2">
        <v>0</v>
      </c>
      <c r="CD100" s="2">
        <v>1</v>
      </c>
      <c r="CE100" s="2">
        <v>0</v>
      </c>
      <c r="CF100" s="2">
        <v>2</v>
      </c>
      <c r="CG100" s="2">
        <v>1</v>
      </c>
      <c r="CH100" s="2">
        <f>23*0.25</f>
        <v>5.75</v>
      </c>
      <c r="CI100" s="2">
        <v>0</v>
      </c>
      <c r="CJ100" s="2">
        <v>1</v>
      </c>
      <c r="CK100" s="2">
        <v>0</v>
      </c>
      <c r="CL100" s="2">
        <v>0</v>
      </c>
      <c r="CM100" s="2">
        <v>1</v>
      </c>
      <c r="CN100" s="2">
        <v>0</v>
      </c>
      <c r="CO100" s="2">
        <v>1</v>
      </c>
      <c r="CP100" s="2">
        <v>25</v>
      </c>
      <c r="CQ100" s="2">
        <v>2</v>
      </c>
      <c r="CR100" s="2">
        <v>0</v>
      </c>
      <c r="CS100" s="2">
        <v>2</v>
      </c>
      <c r="CT100" s="2">
        <v>0</v>
      </c>
      <c r="CU100" s="2">
        <v>2</v>
      </c>
      <c r="CV100" s="2">
        <v>0</v>
      </c>
      <c r="CW100" s="2">
        <v>2</v>
      </c>
      <c r="CX100" s="2">
        <v>0</v>
      </c>
      <c r="CY100" s="2">
        <v>2</v>
      </c>
      <c r="CZ100" s="2">
        <v>0</v>
      </c>
      <c r="DA100" s="2">
        <v>2</v>
      </c>
      <c r="DB100" s="2">
        <v>0</v>
      </c>
      <c r="DC100" s="2">
        <v>0</v>
      </c>
      <c r="DD100" s="2">
        <v>0</v>
      </c>
      <c r="DE100" s="2">
        <f>SUM(CB100,CE100,CH100,CK100,CN100,CP100,CR100,CT100,CV100,CX100,CZ100,DD100)</f>
        <v>35.75</v>
      </c>
    </row>
    <row r="101" spans="1:211" s="9" customFormat="1" x14ac:dyDescent="0.2">
      <c r="A101" s="2">
        <v>100</v>
      </c>
      <c r="B101" s="2">
        <v>160</v>
      </c>
      <c r="C101" s="2">
        <v>67.599999999999994</v>
      </c>
      <c r="D101" s="2">
        <v>65</v>
      </c>
      <c r="E101" s="2">
        <v>2</v>
      </c>
      <c r="F101" s="5">
        <v>4</v>
      </c>
      <c r="G101" s="2">
        <v>1</v>
      </c>
      <c r="H101" s="2">
        <v>2</v>
      </c>
      <c r="I101" s="2">
        <v>7</v>
      </c>
      <c r="J101" s="2">
        <v>24</v>
      </c>
      <c r="K101" s="2">
        <v>19.7</v>
      </c>
      <c r="L101" s="2">
        <v>21.6</v>
      </c>
      <c r="M101" s="2">
        <v>31.8</v>
      </c>
      <c r="N101" s="2">
        <v>20.6</v>
      </c>
      <c r="O101" s="2">
        <v>9</v>
      </c>
      <c r="P101" s="2">
        <v>19.5</v>
      </c>
      <c r="Q101" s="2">
        <v>0</v>
      </c>
      <c r="R101" s="2">
        <v>1</v>
      </c>
      <c r="S101" s="2">
        <v>1</v>
      </c>
      <c r="T101" s="2">
        <v>1</v>
      </c>
      <c r="U101" s="2">
        <v>1</v>
      </c>
      <c r="V101" s="2">
        <v>1</v>
      </c>
      <c r="W101" s="2">
        <v>5</v>
      </c>
      <c r="X101" s="2">
        <v>1</v>
      </c>
      <c r="Y101" s="2">
        <v>0</v>
      </c>
      <c r="Z101" s="2">
        <v>1</v>
      </c>
      <c r="AA101" s="2">
        <v>2</v>
      </c>
      <c r="AB101" s="2">
        <v>1</v>
      </c>
      <c r="AC101" s="2">
        <v>0</v>
      </c>
      <c r="AD101" s="2">
        <v>5</v>
      </c>
      <c r="AE101" s="2">
        <f t="shared" si="35"/>
        <v>9</v>
      </c>
      <c r="AF101" s="2">
        <v>23</v>
      </c>
      <c r="AG101" s="2">
        <v>0</v>
      </c>
      <c r="AH101" s="2">
        <v>0</v>
      </c>
      <c r="AI101" s="2">
        <f t="shared" si="34"/>
        <v>0</v>
      </c>
      <c r="AJ101" s="2">
        <v>0</v>
      </c>
      <c r="AK101" s="2">
        <v>0</v>
      </c>
      <c r="AL101" s="2">
        <f t="shared" si="32"/>
        <v>0</v>
      </c>
      <c r="AM101" s="2">
        <v>4</v>
      </c>
      <c r="AN101" s="2">
        <v>30</v>
      </c>
      <c r="AO101" s="2">
        <f t="shared" si="36"/>
        <v>396</v>
      </c>
      <c r="AP101" s="2">
        <v>240</v>
      </c>
      <c r="AQ101" s="2">
        <f t="shared" si="37"/>
        <v>396</v>
      </c>
      <c r="AR101" s="2">
        <v>2</v>
      </c>
      <c r="AS101" s="2">
        <v>1</v>
      </c>
      <c r="AT101" s="2">
        <f>0.25*20</f>
        <v>5</v>
      </c>
      <c r="AU101" s="2">
        <v>0</v>
      </c>
      <c r="AV101" s="2">
        <v>1</v>
      </c>
      <c r="AW101" s="2">
        <v>0</v>
      </c>
      <c r="AX101" s="2">
        <v>0</v>
      </c>
      <c r="AY101" s="2">
        <v>1</v>
      </c>
      <c r="AZ101" s="2">
        <v>0</v>
      </c>
      <c r="BA101" s="2">
        <v>0</v>
      </c>
      <c r="BB101" s="2">
        <v>1</v>
      </c>
      <c r="BC101" s="2">
        <v>0</v>
      </c>
      <c r="BD101" s="2">
        <v>0</v>
      </c>
      <c r="BE101" s="2">
        <v>1</v>
      </c>
      <c r="BF101" s="2">
        <v>0</v>
      </c>
      <c r="BG101" s="2">
        <f t="shared" si="38"/>
        <v>5</v>
      </c>
      <c r="BH101" s="2">
        <v>1</v>
      </c>
      <c r="BI101" s="2">
        <v>0</v>
      </c>
      <c r="BJ101" s="2">
        <v>2</v>
      </c>
      <c r="BK101" s="2">
        <v>0</v>
      </c>
      <c r="BL101" s="2">
        <v>2</v>
      </c>
      <c r="BM101" s="2">
        <v>0</v>
      </c>
      <c r="BN101" s="2">
        <v>2</v>
      </c>
      <c r="BO101" s="2">
        <v>0</v>
      </c>
      <c r="BP101" s="2">
        <v>2</v>
      </c>
      <c r="BQ101" s="2">
        <v>0</v>
      </c>
      <c r="BR101" s="2">
        <v>2</v>
      </c>
      <c r="BS101" s="2">
        <v>0</v>
      </c>
      <c r="BT101" s="2">
        <f t="shared" si="39"/>
        <v>0</v>
      </c>
      <c r="BU101" s="2">
        <v>2</v>
      </c>
      <c r="BV101" s="2">
        <v>0</v>
      </c>
      <c r="BW101" s="2">
        <v>0</v>
      </c>
      <c r="BX101" s="2">
        <v>0</v>
      </c>
      <c r="BY101" s="2">
        <f t="shared" si="40"/>
        <v>5</v>
      </c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</row>
    <row r="102" spans="1:211" s="2" customFormat="1" x14ac:dyDescent="0.2">
      <c r="A102" s="2">
        <v>101</v>
      </c>
      <c r="B102" s="2">
        <v>160</v>
      </c>
      <c r="C102" s="2">
        <v>51.3</v>
      </c>
      <c r="D102" s="2">
        <v>73</v>
      </c>
      <c r="E102" s="2">
        <v>1</v>
      </c>
      <c r="F102" s="5">
        <v>2</v>
      </c>
      <c r="G102" s="2">
        <v>2</v>
      </c>
      <c r="H102" s="2">
        <v>1</v>
      </c>
      <c r="I102" s="2">
        <v>4</v>
      </c>
      <c r="J102" s="2">
        <v>25</v>
      </c>
      <c r="K102" s="2">
        <v>20.6</v>
      </c>
      <c r="L102" s="2">
        <v>36.4</v>
      </c>
      <c r="M102" s="2">
        <v>13.1</v>
      </c>
      <c r="N102" s="2">
        <v>16.399999999999999</v>
      </c>
      <c r="O102" s="2">
        <v>8</v>
      </c>
      <c r="P102" s="2">
        <v>21.9</v>
      </c>
      <c r="Q102" s="2">
        <v>0</v>
      </c>
      <c r="R102" s="2">
        <v>1</v>
      </c>
      <c r="S102" s="2">
        <v>1</v>
      </c>
      <c r="T102" s="2">
        <v>1</v>
      </c>
      <c r="U102" s="2">
        <v>1</v>
      </c>
      <c r="V102" s="2">
        <v>0</v>
      </c>
      <c r="W102" s="2">
        <v>4</v>
      </c>
      <c r="X102" s="2">
        <v>1</v>
      </c>
      <c r="Y102" s="2">
        <v>1</v>
      </c>
      <c r="Z102" s="2">
        <v>0</v>
      </c>
      <c r="AA102" s="2">
        <v>2</v>
      </c>
      <c r="AB102" s="2">
        <v>2</v>
      </c>
      <c r="AC102" s="2">
        <v>2</v>
      </c>
      <c r="AD102" s="2">
        <v>8</v>
      </c>
      <c r="AE102" s="2">
        <f t="shared" si="35"/>
        <v>15</v>
      </c>
      <c r="AF102" s="2">
        <v>42</v>
      </c>
      <c r="AG102" s="2">
        <v>0</v>
      </c>
      <c r="AH102" s="2">
        <v>0</v>
      </c>
      <c r="AI102" s="2">
        <f t="shared" si="34"/>
        <v>0</v>
      </c>
      <c r="AJ102" s="2">
        <v>1</v>
      </c>
      <c r="AK102" s="2">
        <v>30</v>
      </c>
      <c r="AL102" s="2">
        <f t="shared" si="32"/>
        <v>120</v>
      </c>
      <c r="AM102" s="2">
        <v>2</v>
      </c>
      <c r="AN102" s="2">
        <v>20</v>
      </c>
      <c r="AO102" s="2">
        <f t="shared" si="36"/>
        <v>132</v>
      </c>
      <c r="AP102" s="2">
        <v>280</v>
      </c>
      <c r="AQ102" s="2">
        <f t="shared" si="37"/>
        <v>252</v>
      </c>
      <c r="AR102" s="2">
        <v>1</v>
      </c>
      <c r="AS102" s="2">
        <v>1</v>
      </c>
      <c r="AT102" s="2">
        <f>20*0.11</f>
        <v>2.2000000000000002</v>
      </c>
      <c r="AU102" s="2">
        <v>0</v>
      </c>
      <c r="AV102" s="2">
        <v>1</v>
      </c>
      <c r="AW102" s="2">
        <v>0</v>
      </c>
      <c r="AX102" s="2">
        <v>1</v>
      </c>
      <c r="AY102" s="2">
        <v>1</v>
      </c>
      <c r="AZ102" s="2">
        <f>23*0.11</f>
        <v>2.5299999999999998</v>
      </c>
      <c r="BA102" s="2">
        <v>0</v>
      </c>
      <c r="BB102" s="2">
        <v>1</v>
      </c>
      <c r="BC102" s="2">
        <v>0</v>
      </c>
      <c r="BD102" s="2">
        <v>0</v>
      </c>
      <c r="BE102" s="2">
        <v>1</v>
      </c>
      <c r="BF102" s="2">
        <v>0</v>
      </c>
      <c r="BG102" s="2">
        <f t="shared" si="38"/>
        <v>4.7300000000000004</v>
      </c>
      <c r="BH102" s="2">
        <v>1</v>
      </c>
      <c r="BI102" s="2">
        <v>25</v>
      </c>
      <c r="BJ102" s="2">
        <v>2</v>
      </c>
      <c r="BK102" s="2">
        <v>0</v>
      </c>
      <c r="BL102" s="2">
        <v>2</v>
      </c>
      <c r="BM102" s="2">
        <v>0</v>
      </c>
      <c r="BN102" s="2">
        <v>2</v>
      </c>
      <c r="BO102" s="2">
        <v>0</v>
      </c>
      <c r="BP102" s="2">
        <v>2</v>
      </c>
      <c r="BQ102" s="2">
        <v>0</v>
      </c>
      <c r="BR102" s="2">
        <v>2</v>
      </c>
      <c r="BS102" s="2">
        <v>0</v>
      </c>
      <c r="BT102" s="2">
        <f t="shared" si="39"/>
        <v>25</v>
      </c>
      <c r="BU102" s="2">
        <v>2</v>
      </c>
      <c r="BV102" s="2">
        <v>0</v>
      </c>
      <c r="BW102" s="2">
        <v>0</v>
      </c>
      <c r="BX102" s="2">
        <v>0</v>
      </c>
      <c r="BY102" s="2">
        <f t="shared" si="40"/>
        <v>29.73</v>
      </c>
    </row>
    <row r="103" spans="1:211" s="2" customFormat="1" x14ac:dyDescent="0.2">
      <c r="A103" s="2">
        <v>102</v>
      </c>
      <c r="B103" s="2">
        <v>172</v>
      </c>
      <c r="C103" s="2">
        <v>63</v>
      </c>
      <c r="D103" s="2">
        <v>67</v>
      </c>
      <c r="E103" s="2">
        <v>2</v>
      </c>
      <c r="F103" s="5">
        <v>2</v>
      </c>
      <c r="G103" s="2">
        <v>2</v>
      </c>
      <c r="H103" s="2">
        <v>0</v>
      </c>
      <c r="I103" s="2">
        <v>3</v>
      </c>
      <c r="J103" s="2">
        <v>26</v>
      </c>
      <c r="K103" s="2">
        <v>20.7</v>
      </c>
      <c r="L103" s="2">
        <v>21.7</v>
      </c>
      <c r="M103" s="2">
        <v>26.5</v>
      </c>
      <c r="N103" s="2">
        <v>20.5</v>
      </c>
      <c r="O103" s="2">
        <v>10</v>
      </c>
      <c r="P103" s="2">
        <v>15.5</v>
      </c>
      <c r="Q103" s="2">
        <v>1</v>
      </c>
      <c r="R103" s="2">
        <v>1</v>
      </c>
      <c r="S103" s="2">
        <v>1</v>
      </c>
      <c r="T103" s="2">
        <v>1</v>
      </c>
      <c r="U103" s="2">
        <v>1</v>
      </c>
      <c r="V103" s="2">
        <v>1</v>
      </c>
      <c r="W103" s="2">
        <v>6</v>
      </c>
      <c r="X103" s="2">
        <v>2</v>
      </c>
      <c r="Y103" s="2">
        <v>2</v>
      </c>
      <c r="Z103" s="2">
        <v>2</v>
      </c>
      <c r="AA103" s="2">
        <v>2</v>
      </c>
      <c r="AB103" s="2">
        <v>2</v>
      </c>
      <c r="AC103" s="2">
        <v>2</v>
      </c>
      <c r="AD103" s="2">
        <v>12</v>
      </c>
      <c r="AE103" s="2">
        <f t="shared" si="35"/>
        <v>22</v>
      </c>
      <c r="AF103" s="2">
        <v>53</v>
      </c>
      <c r="AG103" s="2">
        <v>0</v>
      </c>
      <c r="AH103" s="2">
        <v>0</v>
      </c>
      <c r="AI103" s="2">
        <f t="shared" si="34"/>
        <v>0</v>
      </c>
      <c r="AJ103" s="2">
        <v>2</v>
      </c>
      <c r="AK103" s="2">
        <v>30</v>
      </c>
      <c r="AL103" s="2">
        <f t="shared" si="32"/>
        <v>240</v>
      </c>
      <c r="AM103" s="2">
        <v>0</v>
      </c>
      <c r="AN103" s="2">
        <v>0</v>
      </c>
      <c r="AO103" s="2">
        <f t="shared" si="36"/>
        <v>0</v>
      </c>
      <c r="AP103" s="2">
        <v>340</v>
      </c>
      <c r="AQ103" s="2">
        <f t="shared" si="37"/>
        <v>240</v>
      </c>
      <c r="AR103" s="2">
        <v>0</v>
      </c>
      <c r="AS103" s="2">
        <v>1</v>
      </c>
      <c r="AT103" s="2">
        <v>0</v>
      </c>
      <c r="AU103" s="2">
        <v>0</v>
      </c>
      <c r="AV103" s="2">
        <v>1</v>
      </c>
      <c r="AW103" s="2">
        <v>0</v>
      </c>
      <c r="AX103" s="2">
        <v>1</v>
      </c>
      <c r="AY103" s="2">
        <v>1</v>
      </c>
      <c r="AZ103" s="2">
        <f>23*0.11</f>
        <v>2.5299999999999998</v>
      </c>
      <c r="BA103" s="2">
        <v>0</v>
      </c>
      <c r="BB103" s="2">
        <v>1</v>
      </c>
      <c r="BC103" s="2">
        <v>0</v>
      </c>
      <c r="BD103" s="2">
        <v>0</v>
      </c>
      <c r="BE103" s="2">
        <v>1</v>
      </c>
      <c r="BF103" s="2">
        <v>0</v>
      </c>
      <c r="BG103" s="2">
        <f t="shared" si="38"/>
        <v>2.5299999999999998</v>
      </c>
      <c r="BH103" s="2">
        <v>1</v>
      </c>
      <c r="BI103" s="2">
        <v>25</v>
      </c>
      <c r="BJ103" s="2">
        <v>2</v>
      </c>
      <c r="BK103" s="2">
        <v>0</v>
      </c>
      <c r="BL103" s="2">
        <v>2</v>
      </c>
      <c r="BM103" s="2">
        <v>0</v>
      </c>
      <c r="BN103" s="2">
        <v>2</v>
      </c>
      <c r="BO103" s="2">
        <v>0</v>
      </c>
      <c r="BP103" s="2">
        <v>2</v>
      </c>
      <c r="BQ103" s="2">
        <v>0</v>
      </c>
      <c r="BR103" s="2">
        <v>2</v>
      </c>
      <c r="BS103" s="2">
        <v>0</v>
      </c>
      <c r="BT103" s="2">
        <f t="shared" si="39"/>
        <v>25</v>
      </c>
      <c r="BU103" s="2">
        <v>2</v>
      </c>
      <c r="BV103" s="2">
        <v>0</v>
      </c>
      <c r="BW103" s="2">
        <v>0</v>
      </c>
      <c r="BX103" s="2">
        <v>0</v>
      </c>
      <c r="BY103" s="2">
        <f t="shared" si="40"/>
        <v>27.53</v>
      </c>
      <c r="BZ103" s="2">
        <v>1</v>
      </c>
      <c r="CA103" s="2">
        <v>1</v>
      </c>
      <c r="CB103" s="2">
        <f>20*0.11</f>
        <v>2.2000000000000002</v>
      </c>
      <c r="CC103" s="2">
        <v>0</v>
      </c>
      <c r="CD103" s="2">
        <v>1</v>
      </c>
      <c r="CE103" s="2">
        <v>0</v>
      </c>
      <c r="CF103" s="2">
        <v>1</v>
      </c>
      <c r="CG103" s="2">
        <v>1</v>
      </c>
      <c r="CH103" s="2">
        <f>23*0.11</f>
        <v>2.5299999999999998</v>
      </c>
      <c r="CI103" s="2">
        <v>0</v>
      </c>
      <c r="CJ103" s="2">
        <v>1</v>
      </c>
      <c r="CK103" s="2">
        <v>0</v>
      </c>
      <c r="CL103" s="2">
        <v>0</v>
      </c>
      <c r="CM103" s="2">
        <v>1</v>
      </c>
      <c r="CN103" s="2">
        <v>0</v>
      </c>
      <c r="CO103" s="2">
        <v>1</v>
      </c>
      <c r="CP103" s="2">
        <v>25</v>
      </c>
      <c r="CQ103" s="2">
        <v>2</v>
      </c>
      <c r="CR103" s="2">
        <v>0</v>
      </c>
      <c r="CS103" s="2">
        <v>2</v>
      </c>
      <c r="CT103" s="2">
        <v>0</v>
      </c>
      <c r="CU103" s="2">
        <v>2</v>
      </c>
      <c r="CV103" s="2">
        <v>0</v>
      </c>
      <c r="CW103" s="2">
        <v>2</v>
      </c>
      <c r="CX103" s="2">
        <v>0</v>
      </c>
      <c r="CY103" s="2">
        <v>2</v>
      </c>
      <c r="CZ103" s="2">
        <v>0</v>
      </c>
      <c r="DA103" s="2">
        <v>2</v>
      </c>
      <c r="DB103" s="2">
        <v>0</v>
      </c>
      <c r="DC103" s="2">
        <v>0</v>
      </c>
      <c r="DD103" s="2">
        <v>0</v>
      </c>
      <c r="DE103" s="2">
        <f t="shared" ref="DE103:DE109" si="41">SUM(CB103,CE103,CH103,CK103,CN103,CP103,CR103,CT103,CV103,CX103,CZ103,DD103)</f>
        <v>29.73</v>
      </c>
    </row>
    <row r="104" spans="1:211" s="2" customFormat="1" x14ac:dyDescent="0.2">
      <c r="A104" s="2">
        <v>103</v>
      </c>
      <c r="B104" s="2">
        <v>144</v>
      </c>
      <c r="C104" s="2">
        <v>47.7</v>
      </c>
      <c r="D104" s="2">
        <v>76</v>
      </c>
      <c r="E104" s="2">
        <v>1</v>
      </c>
      <c r="F104" s="5">
        <v>3</v>
      </c>
      <c r="G104" s="2">
        <v>3</v>
      </c>
      <c r="H104" s="2">
        <v>1</v>
      </c>
      <c r="I104" s="2">
        <v>5</v>
      </c>
      <c r="J104" s="2">
        <v>30</v>
      </c>
      <c r="K104" s="2">
        <v>21.1</v>
      </c>
      <c r="L104" s="2">
        <v>24.7</v>
      </c>
      <c r="M104" s="2">
        <v>11.9</v>
      </c>
      <c r="N104" s="2">
        <v>8.6999999999999993</v>
      </c>
      <c r="O104" s="2">
        <v>9</v>
      </c>
      <c r="P104" s="2">
        <v>18.2</v>
      </c>
      <c r="Q104" s="2">
        <v>0</v>
      </c>
      <c r="R104" s="2">
        <v>0</v>
      </c>
      <c r="S104" s="2">
        <v>1</v>
      </c>
      <c r="T104" s="2">
        <v>1</v>
      </c>
      <c r="U104" s="2">
        <v>1</v>
      </c>
      <c r="V104" s="2">
        <v>1</v>
      </c>
      <c r="W104" s="2">
        <v>4</v>
      </c>
      <c r="X104" s="2">
        <v>0</v>
      </c>
      <c r="Y104" s="2">
        <v>0</v>
      </c>
      <c r="Z104" s="2">
        <v>0</v>
      </c>
      <c r="AA104" s="2">
        <v>2</v>
      </c>
      <c r="AB104" s="2">
        <v>2</v>
      </c>
      <c r="AC104" s="2">
        <v>1</v>
      </c>
      <c r="AD104" s="2">
        <v>5</v>
      </c>
      <c r="AE104" s="2">
        <f t="shared" si="35"/>
        <v>10</v>
      </c>
      <c r="AF104" s="2">
        <v>43</v>
      </c>
      <c r="AG104" s="2">
        <v>0</v>
      </c>
      <c r="AH104" s="2">
        <v>0</v>
      </c>
      <c r="AI104" s="2">
        <f t="shared" si="34"/>
        <v>0</v>
      </c>
      <c r="AJ104" s="2">
        <v>3</v>
      </c>
      <c r="AK104" s="2">
        <v>20</v>
      </c>
      <c r="AL104" s="2">
        <f t="shared" si="32"/>
        <v>240</v>
      </c>
      <c r="AM104" s="2">
        <v>4</v>
      </c>
      <c r="AN104" s="2">
        <v>20</v>
      </c>
      <c r="AO104" s="2">
        <f t="shared" si="36"/>
        <v>264</v>
      </c>
      <c r="AP104" s="2">
        <v>180</v>
      </c>
      <c r="AQ104" s="2">
        <f t="shared" si="37"/>
        <v>504</v>
      </c>
      <c r="AR104" s="2">
        <v>3</v>
      </c>
      <c r="AS104" s="2">
        <v>1</v>
      </c>
      <c r="AT104" s="2">
        <f>20*0.43</f>
        <v>8.6</v>
      </c>
      <c r="AU104" s="2">
        <v>0</v>
      </c>
      <c r="AV104" s="2">
        <v>1</v>
      </c>
      <c r="AW104" s="2">
        <v>0</v>
      </c>
      <c r="AX104" s="2">
        <v>2</v>
      </c>
      <c r="AY104" s="2">
        <v>1</v>
      </c>
      <c r="AZ104" s="2">
        <f>23*0.25</f>
        <v>5.75</v>
      </c>
      <c r="BA104" s="2">
        <v>0</v>
      </c>
      <c r="BB104" s="2">
        <v>1</v>
      </c>
      <c r="BC104" s="2">
        <v>0</v>
      </c>
      <c r="BD104" s="2">
        <v>0</v>
      </c>
      <c r="BE104" s="2">
        <v>1</v>
      </c>
      <c r="BF104" s="2">
        <v>0</v>
      </c>
      <c r="BG104" s="2">
        <f t="shared" si="38"/>
        <v>14.35</v>
      </c>
      <c r="BH104" s="2">
        <v>1</v>
      </c>
      <c r="BI104" s="2">
        <v>25</v>
      </c>
      <c r="BJ104" s="2">
        <v>2</v>
      </c>
      <c r="BK104" s="2">
        <v>0</v>
      </c>
      <c r="BL104" s="2">
        <v>2</v>
      </c>
      <c r="BM104" s="2">
        <v>0</v>
      </c>
      <c r="BN104" s="2">
        <v>2</v>
      </c>
      <c r="BO104" s="2">
        <v>0</v>
      </c>
      <c r="BP104" s="2">
        <v>2</v>
      </c>
      <c r="BQ104" s="2">
        <v>0</v>
      </c>
      <c r="BR104" s="2">
        <v>2</v>
      </c>
      <c r="BS104" s="2">
        <v>0</v>
      </c>
      <c r="BT104" s="2">
        <f t="shared" si="39"/>
        <v>25</v>
      </c>
      <c r="BU104" s="2">
        <v>2</v>
      </c>
      <c r="BV104" s="2">
        <v>0</v>
      </c>
      <c r="BW104" s="2">
        <v>0</v>
      </c>
      <c r="BX104" s="2">
        <v>0</v>
      </c>
      <c r="BY104" s="2">
        <f t="shared" si="40"/>
        <v>39.35</v>
      </c>
      <c r="BZ104" s="2">
        <v>3</v>
      </c>
      <c r="CA104" s="2">
        <v>1</v>
      </c>
      <c r="CB104" s="2">
        <f>20*0.43</f>
        <v>8.6</v>
      </c>
      <c r="CC104" s="2">
        <v>0</v>
      </c>
      <c r="CD104" s="2">
        <v>1</v>
      </c>
      <c r="CE104" s="2">
        <v>0</v>
      </c>
      <c r="CF104" s="2">
        <v>2</v>
      </c>
      <c r="CG104" s="2">
        <v>1</v>
      </c>
      <c r="CH104" s="2">
        <f>23*0.25</f>
        <v>5.75</v>
      </c>
      <c r="CI104" s="2">
        <v>0</v>
      </c>
      <c r="CJ104" s="2">
        <v>1</v>
      </c>
      <c r="CK104" s="2">
        <v>0</v>
      </c>
      <c r="CL104" s="2">
        <v>0</v>
      </c>
      <c r="CM104" s="2">
        <v>1</v>
      </c>
      <c r="CN104" s="2">
        <v>0</v>
      </c>
      <c r="CO104" s="2">
        <v>1</v>
      </c>
      <c r="CP104" s="2">
        <v>25</v>
      </c>
      <c r="CQ104" s="2">
        <v>2</v>
      </c>
      <c r="CR104" s="2">
        <v>0</v>
      </c>
      <c r="CS104" s="2">
        <v>2</v>
      </c>
      <c r="CT104" s="2">
        <v>0</v>
      </c>
      <c r="CU104" s="2">
        <v>2</v>
      </c>
      <c r="CV104" s="2">
        <v>0</v>
      </c>
      <c r="CW104" s="2">
        <v>2</v>
      </c>
      <c r="CX104" s="2">
        <v>0</v>
      </c>
      <c r="CY104" s="2">
        <v>2</v>
      </c>
      <c r="CZ104" s="2">
        <v>0</v>
      </c>
      <c r="DA104" s="2">
        <v>2</v>
      </c>
      <c r="DB104" s="2">
        <v>0</v>
      </c>
      <c r="DC104" s="2">
        <v>0</v>
      </c>
      <c r="DD104" s="2">
        <v>0</v>
      </c>
      <c r="DE104" s="2">
        <f t="shared" si="41"/>
        <v>39.35</v>
      </c>
    </row>
    <row r="105" spans="1:211" s="2" customFormat="1" x14ac:dyDescent="0.2">
      <c r="A105" s="2">
        <v>104</v>
      </c>
      <c r="B105" s="2">
        <v>156</v>
      </c>
      <c r="C105" s="2">
        <v>77.099999999999994</v>
      </c>
      <c r="D105" s="2">
        <v>80</v>
      </c>
      <c r="E105" s="2">
        <v>1</v>
      </c>
      <c r="F105" s="5">
        <v>4</v>
      </c>
      <c r="G105" s="2">
        <v>2</v>
      </c>
      <c r="H105" s="2">
        <v>1</v>
      </c>
      <c r="I105" s="2">
        <v>5</v>
      </c>
      <c r="J105" s="2">
        <v>29</v>
      </c>
      <c r="K105" s="2">
        <v>22.2</v>
      </c>
      <c r="L105" s="2">
        <v>30.7</v>
      </c>
      <c r="M105" s="2">
        <v>14.4</v>
      </c>
      <c r="N105" s="2">
        <v>21.4</v>
      </c>
      <c r="O105" s="2">
        <v>8</v>
      </c>
      <c r="P105" s="2">
        <v>20.8</v>
      </c>
      <c r="Q105" s="2">
        <v>0</v>
      </c>
      <c r="R105" s="2">
        <v>1</v>
      </c>
      <c r="S105" s="2">
        <v>1</v>
      </c>
      <c r="T105" s="2">
        <v>1</v>
      </c>
      <c r="U105" s="2">
        <v>1</v>
      </c>
      <c r="V105" s="2">
        <v>1</v>
      </c>
      <c r="W105" s="2">
        <v>5</v>
      </c>
      <c r="X105" s="2">
        <v>1</v>
      </c>
      <c r="Y105" s="2">
        <v>1</v>
      </c>
      <c r="Z105" s="2">
        <v>1</v>
      </c>
      <c r="AA105" s="2">
        <v>2</v>
      </c>
      <c r="AB105" s="2">
        <v>2</v>
      </c>
      <c r="AC105" s="2">
        <v>1</v>
      </c>
      <c r="AD105" s="2">
        <v>8</v>
      </c>
      <c r="AE105" s="2">
        <f t="shared" si="35"/>
        <v>15</v>
      </c>
      <c r="AF105" s="2">
        <v>43</v>
      </c>
      <c r="AG105" s="2">
        <v>0</v>
      </c>
      <c r="AH105" s="2">
        <v>0</v>
      </c>
      <c r="AI105" s="2">
        <f t="shared" si="34"/>
        <v>0</v>
      </c>
      <c r="AJ105" s="2">
        <v>0</v>
      </c>
      <c r="AK105" s="2">
        <v>0</v>
      </c>
      <c r="AL105" s="2">
        <f t="shared" si="32"/>
        <v>0</v>
      </c>
      <c r="AM105" s="2">
        <v>4</v>
      </c>
      <c r="AN105" s="2">
        <v>10</v>
      </c>
      <c r="AO105" s="2">
        <f t="shared" si="36"/>
        <v>132</v>
      </c>
      <c r="AP105" s="2">
        <v>180</v>
      </c>
      <c r="AQ105" s="2">
        <f t="shared" si="37"/>
        <v>132</v>
      </c>
      <c r="AR105" s="2">
        <v>3</v>
      </c>
      <c r="AS105" s="2">
        <v>1</v>
      </c>
      <c r="AT105" s="2">
        <f>20*0.43</f>
        <v>8.6</v>
      </c>
      <c r="AU105" s="2">
        <v>0</v>
      </c>
      <c r="AV105" s="2">
        <v>1</v>
      </c>
      <c r="AW105" s="2">
        <v>0</v>
      </c>
      <c r="AX105" s="2">
        <v>0</v>
      </c>
      <c r="AY105" s="2">
        <v>1</v>
      </c>
      <c r="AZ105" s="2">
        <v>0</v>
      </c>
      <c r="BA105" s="2">
        <v>0</v>
      </c>
      <c r="BB105" s="2">
        <v>1</v>
      </c>
      <c r="BC105" s="2">
        <v>0</v>
      </c>
      <c r="BD105" s="2">
        <v>0</v>
      </c>
      <c r="BE105" s="2">
        <v>1</v>
      </c>
      <c r="BF105" s="2">
        <v>0</v>
      </c>
      <c r="BG105" s="2">
        <f t="shared" si="38"/>
        <v>8.6</v>
      </c>
      <c r="BH105" s="2">
        <v>1</v>
      </c>
      <c r="BI105" s="2">
        <v>25</v>
      </c>
      <c r="BJ105" s="2">
        <v>2</v>
      </c>
      <c r="BK105" s="2">
        <v>0</v>
      </c>
      <c r="BL105" s="2">
        <v>2</v>
      </c>
      <c r="BM105" s="2">
        <v>0</v>
      </c>
      <c r="BN105" s="2">
        <v>2</v>
      </c>
      <c r="BO105" s="2">
        <v>0</v>
      </c>
      <c r="BP105" s="2">
        <v>2</v>
      </c>
      <c r="BQ105" s="2">
        <v>0</v>
      </c>
      <c r="BR105" s="2">
        <v>2</v>
      </c>
      <c r="BS105" s="2">
        <v>0</v>
      </c>
      <c r="BT105" s="2">
        <f t="shared" si="39"/>
        <v>25</v>
      </c>
      <c r="BU105" s="2">
        <v>2</v>
      </c>
      <c r="BV105" s="2">
        <v>0</v>
      </c>
      <c r="BW105" s="2">
        <v>0</v>
      </c>
      <c r="BX105" s="2">
        <v>0</v>
      </c>
      <c r="BY105" s="2">
        <f t="shared" si="40"/>
        <v>33.6</v>
      </c>
      <c r="BZ105" s="2">
        <v>3</v>
      </c>
      <c r="CA105" s="2">
        <v>2</v>
      </c>
      <c r="CB105" s="2">
        <f>20*1.29</f>
        <v>25.8</v>
      </c>
      <c r="CC105" s="2">
        <v>0</v>
      </c>
      <c r="CD105" s="2">
        <v>1</v>
      </c>
      <c r="CE105" s="2">
        <v>0</v>
      </c>
      <c r="CF105" s="2">
        <v>0</v>
      </c>
      <c r="CG105" s="2">
        <v>1</v>
      </c>
      <c r="CH105" s="2">
        <v>0</v>
      </c>
      <c r="CI105" s="2">
        <v>0</v>
      </c>
      <c r="CJ105" s="2">
        <v>1</v>
      </c>
      <c r="CK105" s="2">
        <v>0</v>
      </c>
      <c r="CL105" s="2">
        <v>0</v>
      </c>
      <c r="CM105" s="2">
        <v>1</v>
      </c>
      <c r="CN105" s="2">
        <v>0</v>
      </c>
      <c r="CO105" s="2">
        <v>1</v>
      </c>
      <c r="CP105" s="2">
        <v>25</v>
      </c>
      <c r="CQ105" s="2">
        <v>2</v>
      </c>
      <c r="CR105" s="2">
        <v>0</v>
      </c>
      <c r="CS105" s="2">
        <v>2</v>
      </c>
      <c r="CT105" s="2">
        <v>0</v>
      </c>
      <c r="CU105" s="2">
        <v>2</v>
      </c>
      <c r="CV105" s="2">
        <v>0</v>
      </c>
      <c r="CW105" s="2">
        <v>2</v>
      </c>
      <c r="CX105" s="2">
        <v>0</v>
      </c>
      <c r="CY105" s="2">
        <v>2</v>
      </c>
      <c r="CZ105" s="2">
        <v>0</v>
      </c>
      <c r="DA105" s="2">
        <v>2</v>
      </c>
      <c r="DB105" s="2">
        <v>0</v>
      </c>
      <c r="DC105" s="2">
        <v>0</v>
      </c>
      <c r="DD105" s="2">
        <v>0</v>
      </c>
      <c r="DE105" s="2">
        <f t="shared" si="41"/>
        <v>50.8</v>
      </c>
    </row>
    <row r="106" spans="1:211" s="2" customFormat="1" x14ac:dyDescent="0.2">
      <c r="A106" s="2">
        <v>105</v>
      </c>
      <c r="B106" s="2">
        <v>158</v>
      </c>
      <c r="C106" s="2">
        <v>55.1</v>
      </c>
      <c r="D106" s="2">
        <v>86</v>
      </c>
      <c r="E106" s="2">
        <v>1</v>
      </c>
      <c r="F106" s="5">
        <v>4</v>
      </c>
      <c r="G106" s="2">
        <v>1</v>
      </c>
      <c r="H106" s="2">
        <v>0</v>
      </c>
      <c r="I106" s="2">
        <v>3</v>
      </c>
      <c r="J106" s="2">
        <v>27</v>
      </c>
      <c r="K106" s="2">
        <v>22.2</v>
      </c>
      <c r="L106" s="2">
        <v>31.8</v>
      </c>
      <c r="M106" s="2">
        <v>18.5</v>
      </c>
      <c r="N106" s="2">
        <v>13.5</v>
      </c>
      <c r="O106" s="2">
        <v>8</v>
      </c>
      <c r="P106" s="2">
        <v>19.2</v>
      </c>
      <c r="Q106" s="2">
        <v>1</v>
      </c>
      <c r="R106" s="2">
        <v>1</v>
      </c>
      <c r="S106" s="2">
        <v>1</v>
      </c>
      <c r="T106" s="2">
        <v>1</v>
      </c>
      <c r="U106" s="2">
        <v>1</v>
      </c>
      <c r="V106" s="2">
        <v>1</v>
      </c>
      <c r="W106" s="2">
        <v>6</v>
      </c>
      <c r="X106" s="2">
        <v>0</v>
      </c>
      <c r="Y106" s="2">
        <v>0</v>
      </c>
      <c r="Z106" s="2">
        <v>0</v>
      </c>
      <c r="AA106" s="2">
        <v>2</v>
      </c>
      <c r="AB106" s="2">
        <v>2</v>
      </c>
      <c r="AC106" s="2">
        <v>2</v>
      </c>
      <c r="AD106" s="2">
        <v>6</v>
      </c>
      <c r="AE106" s="2">
        <f t="shared" si="35"/>
        <v>12</v>
      </c>
      <c r="AF106" s="2">
        <v>12</v>
      </c>
      <c r="AG106" s="2">
        <v>0</v>
      </c>
      <c r="AH106" s="2">
        <v>0</v>
      </c>
      <c r="AI106" s="2">
        <f t="shared" si="34"/>
        <v>0</v>
      </c>
      <c r="AJ106" s="2">
        <v>1</v>
      </c>
      <c r="AK106" s="2">
        <v>30</v>
      </c>
      <c r="AL106" s="2">
        <f t="shared" si="32"/>
        <v>120</v>
      </c>
      <c r="AM106" s="2">
        <v>3</v>
      </c>
      <c r="AN106" s="2">
        <v>15</v>
      </c>
      <c r="AO106" s="2">
        <f t="shared" si="36"/>
        <v>148.5</v>
      </c>
      <c r="AP106" s="2">
        <v>240</v>
      </c>
      <c r="AQ106" s="2">
        <f t="shared" si="37"/>
        <v>268.5</v>
      </c>
      <c r="AR106" s="2">
        <v>2</v>
      </c>
      <c r="AS106" s="2">
        <v>1</v>
      </c>
      <c r="AT106" s="2">
        <f>0.25*20</f>
        <v>5</v>
      </c>
      <c r="AU106" s="2">
        <v>0</v>
      </c>
      <c r="AV106" s="2">
        <v>1</v>
      </c>
      <c r="AW106" s="2">
        <v>0</v>
      </c>
      <c r="AX106" s="2">
        <v>1</v>
      </c>
      <c r="AY106" s="2">
        <v>1</v>
      </c>
      <c r="AZ106" s="2">
        <f>23*0.11</f>
        <v>2.5299999999999998</v>
      </c>
      <c r="BA106" s="2">
        <v>0</v>
      </c>
      <c r="BB106" s="2">
        <v>1</v>
      </c>
      <c r="BC106" s="2">
        <v>0</v>
      </c>
      <c r="BD106" s="2">
        <v>0</v>
      </c>
      <c r="BE106" s="2">
        <v>1</v>
      </c>
      <c r="BF106" s="2">
        <v>0</v>
      </c>
      <c r="BG106" s="2">
        <f t="shared" si="38"/>
        <v>7.5299999999999994</v>
      </c>
      <c r="BH106" s="2">
        <v>1</v>
      </c>
      <c r="BI106" s="2">
        <v>25</v>
      </c>
      <c r="BJ106" s="2">
        <v>2</v>
      </c>
      <c r="BK106" s="2">
        <v>0</v>
      </c>
      <c r="BL106" s="2">
        <v>2</v>
      </c>
      <c r="BM106" s="2">
        <v>0</v>
      </c>
      <c r="BN106" s="2">
        <v>2</v>
      </c>
      <c r="BO106" s="2">
        <v>0</v>
      </c>
      <c r="BP106" s="2">
        <v>2</v>
      </c>
      <c r="BQ106" s="2">
        <v>0</v>
      </c>
      <c r="BR106" s="2">
        <v>2</v>
      </c>
      <c r="BS106" s="2">
        <v>0</v>
      </c>
      <c r="BT106" s="2">
        <f t="shared" si="39"/>
        <v>25</v>
      </c>
      <c r="BU106" s="2">
        <v>2</v>
      </c>
      <c r="BV106" s="2">
        <v>0</v>
      </c>
      <c r="BW106" s="2">
        <v>0</v>
      </c>
      <c r="BX106" s="2">
        <v>0</v>
      </c>
      <c r="BY106" s="2">
        <f t="shared" si="40"/>
        <v>32.53</v>
      </c>
      <c r="BZ106" s="2">
        <v>2</v>
      </c>
      <c r="CA106" s="2">
        <v>1</v>
      </c>
      <c r="CB106" s="2">
        <f>0.25*20</f>
        <v>5</v>
      </c>
      <c r="CC106" s="2">
        <v>0</v>
      </c>
      <c r="CD106" s="2">
        <v>1</v>
      </c>
      <c r="CE106" s="2">
        <v>0</v>
      </c>
      <c r="CF106" s="2">
        <v>1</v>
      </c>
      <c r="CG106" s="2">
        <v>1</v>
      </c>
      <c r="CH106" s="2">
        <f>23*0.11</f>
        <v>2.5299999999999998</v>
      </c>
      <c r="CI106" s="2">
        <v>0</v>
      </c>
      <c r="CJ106" s="2">
        <v>1</v>
      </c>
      <c r="CK106" s="2">
        <v>0</v>
      </c>
      <c r="CL106" s="2">
        <v>0</v>
      </c>
      <c r="CM106" s="2">
        <v>1</v>
      </c>
      <c r="CN106" s="2">
        <v>0</v>
      </c>
      <c r="CO106" s="2">
        <v>1</v>
      </c>
      <c r="CP106" s="2">
        <v>25</v>
      </c>
      <c r="CQ106" s="2">
        <v>2</v>
      </c>
      <c r="CR106" s="2">
        <v>0</v>
      </c>
      <c r="CS106" s="2">
        <v>2</v>
      </c>
      <c r="CT106" s="2">
        <v>0</v>
      </c>
      <c r="CU106" s="2">
        <v>2</v>
      </c>
      <c r="CV106" s="2">
        <v>0</v>
      </c>
      <c r="CW106" s="2">
        <v>2</v>
      </c>
      <c r="CX106" s="2">
        <v>0</v>
      </c>
      <c r="CY106" s="2">
        <v>2</v>
      </c>
      <c r="CZ106" s="2">
        <v>0</v>
      </c>
      <c r="DA106" s="2">
        <v>2</v>
      </c>
      <c r="DB106" s="2">
        <v>0</v>
      </c>
      <c r="DC106" s="2">
        <v>0</v>
      </c>
      <c r="DD106" s="2">
        <v>0</v>
      </c>
      <c r="DE106" s="2">
        <f t="shared" si="41"/>
        <v>32.53</v>
      </c>
    </row>
    <row r="107" spans="1:211" s="9" customFormat="1" x14ac:dyDescent="0.2">
      <c r="A107" s="2">
        <v>106</v>
      </c>
      <c r="B107" s="2">
        <v>160</v>
      </c>
      <c r="C107" s="2">
        <v>64</v>
      </c>
      <c r="D107" s="2">
        <v>89</v>
      </c>
      <c r="E107" s="2">
        <v>1</v>
      </c>
      <c r="F107" s="2">
        <v>2</v>
      </c>
      <c r="G107" s="2">
        <v>1</v>
      </c>
      <c r="H107" s="2">
        <v>0</v>
      </c>
      <c r="I107" s="2">
        <v>5</v>
      </c>
      <c r="J107" s="2">
        <v>19</v>
      </c>
      <c r="K107" s="2">
        <v>22.3</v>
      </c>
      <c r="L107" s="2">
        <v>27.83</v>
      </c>
      <c r="M107" s="2">
        <v>17.8</v>
      </c>
      <c r="N107" s="2">
        <v>14.1</v>
      </c>
      <c r="O107" s="2">
        <v>6</v>
      </c>
      <c r="P107" s="2">
        <v>18.98</v>
      </c>
      <c r="Q107" s="2">
        <v>1</v>
      </c>
      <c r="R107" s="2">
        <v>1</v>
      </c>
      <c r="S107" s="2">
        <v>1</v>
      </c>
      <c r="T107" s="2">
        <v>1</v>
      </c>
      <c r="U107" s="2">
        <v>1</v>
      </c>
      <c r="V107" s="2">
        <v>1</v>
      </c>
      <c r="W107" s="2">
        <f>SUM(Q107:V107)</f>
        <v>6</v>
      </c>
      <c r="X107" s="2">
        <v>2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>
        <v>1</v>
      </c>
      <c r="AE107" s="2">
        <f t="shared" si="35"/>
        <v>6</v>
      </c>
      <c r="AF107" s="2">
        <v>39</v>
      </c>
      <c r="AG107" s="2">
        <v>0</v>
      </c>
      <c r="AH107" s="2">
        <v>0</v>
      </c>
      <c r="AI107" s="2">
        <f t="shared" si="34"/>
        <v>0</v>
      </c>
      <c r="AJ107" s="2">
        <v>0</v>
      </c>
      <c r="AK107" s="2">
        <v>0</v>
      </c>
      <c r="AL107" s="2">
        <f t="shared" si="32"/>
        <v>0</v>
      </c>
      <c r="AM107" s="2">
        <v>1</v>
      </c>
      <c r="AN107" s="2">
        <v>30</v>
      </c>
      <c r="AO107" s="2">
        <f t="shared" si="36"/>
        <v>99</v>
      </c>
      <c r="AP107" s="2">
        <v>180</v>
      </c>
      <c r="AQ107" s="2">
        <f t="shared" si="37"/>
        <v>99</v>
      </c>
      <c r="AR107" s="2">
        <v>1</v>
      </c>
      <c r="AS107" s="2">
        <v>1</v>
      </c>
      <c r="AT107" s="2">
        <f>20*0.11</f>
        <v>2.2000000000000002</v>
      </c>
      <c r="AU107" s="2">
        <v>0</v>
      </c>
      <c r="AV107" s="2">
        <v>1</v>
      </c>
      <c r="AW107" s="2">
        <v>0</v>
      </c>
      <c r="AX107" s="2">
        <v>0</v>
      </c>
      <c r="AY107" s="2">
        <v>1</v>
      </c>
      <c r="AZ107" s="2">
        <v>0</v>
      </c>
      <c r="BA107" s="2">
        <v>0</v>
      </c>
      <c r="BB107" s="2">
        <v>1</v>
      </c>
      <c r="BC107" s="2">
        <v>0</v>
      </c>
      <c r="BD107" s="2">
        <v>0</v>
      </c>
      <c r="BE107" s="2">
        <v>1</v>
      </c>
      <c r="BF107" s="2">
        <v>0</v>
      </c>
      <c r="BG107" s="2">
        <f t="shared" si="38"/>
        <v>2.2000000000000002</v>
      </c>
      <c r="BH107" s="2">
        <v>1</v>
      </c>
      <c r="BI107" s="2">
        <v>0</v>
      </c>
      <c r="BJ107" s="2">
        <v>2</v>
      </c>
      <c r="BK107" s="2">
        <v>0</v>
      </c>
      <c r="BL107" s="2">
        <v>2</v>
      </c>
      <c r="BM107" s="2">
        <v>0</v>
      </c>
      <c r="BN107" s="2">
        <v>2</v>
      </c>
      <c r="BO107" s="2">
        <v>0</v>
      </c>
      <c r="BP107" s="2">
        <v>2</v>
      </c>
      <c r="BQ107" s="2">
        <v>0</v>
      </c>
      <c r="BR107" s="2">
        <v>2</v>
      </c>
      <c r="BS107" s="2">
        <v>0</v>
      </c>
      <c r="BT107" s="2">
        <f t="shared" si="39"/>
        <v>0</v>
      </c>
      <c r="BU107" s="2">
        <v>2</v>
      </c>
      <c r="BV107" s="2">
        <v>0</v>
      </c>
      <c r="BW107" s="2">
        <v>0</v>
      </c>
      <c r="BX107" s="2">
        <v>0</v>
      </c>
      <c r="BY107" s="2">
        <f t="shared" si="40"/>
        <v>2.2000000000000002</v>
      </c>
      <c r="BZ107" s="2">
        <v>1</v>
      </c>
      <c r="CA107" s="2">
        <v>1</v>
      </c>
      <c r="CB107" s="2">
        <f>20*0.11</f>
        <v>2.2000000000000002</v>
      </c>
      <c r="CC107" s="2">
        <v>0</v>
      </c>
      <c r="CD107" s="2">
        <v>1</v>
      </c>
      <c r="CE107" s="2">
        <v>0</v>
      </c>
      <c r="CF107" s="2">
        <v>0</v>
      </c>
      <c r="CG107" s="2">
        <v>1</v>
      </c>
      <c r="CH107" s="2">
        <v>0</v>
      </c>
      <c r="CI107" s="2">
        <v>0</v>
      </c>
      <c r="CJ107" s="2">
        <v>1</v>
      </c>
      <c r="CK107" s="2">
        <v>0</v>
      </c>
      <c r="CL107" s="2">
        <v>0</v>
      </c>
      <c r="CM107" s="2">
        <v>1</v>
      </c>
      <c r="CN107" s="2">
        <v>0</v>
      </c>
      <c r="CO107" s="2">
        <v>1</v>
      </c>
      <c r="CP107" s="2">
        <v>0</v>
      </c>
      <c r="CQ107" s="2">
        <v>2</v>
      </c>
      <c r="CR107" s="2">
        <v>0</v>
      </c>
      <c r="CS107" s="2">
        <v>2</v>
      </c>
      <c r="CT107" s="2">
        <v>0</v>
      </c>
      <c r="CU107" s="2">
        <v>2</v>
      </c>
      <c r="CV107" s="2">
        <v>0</v>
      </c>
      <c r="CW107" s="2">
        <v>2</v>
      </c>
      <c r="CX107" s="2">
        <v>0</v>
      </c>
      <c r="CY107" s="2">
        <v>2</v>
      </c>
      <c r="CZ107" s="2">
        <v>0</v>
      </c>
      <c r="DA107" s="2">
        <v>2</v>
      </c>
      <c r="DB107" s="2">
        <v>0</v>
      </c>
      <c r="DC107" s="2">
        <v>0</v>
      </c>
      <c r="DD107" s="2">
        <v>0</v>
      </c>
      <c r="DE107" s="2">
        <f t="shared" si="41"/>
        <v>2.2000000000000002</v>
      </c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</row>
    <row r="108" spans="1:211" s="2" customFormat="1" x14ac:dyDescent="0.2">
      <c r="A108" s="2">
        <v>107</v>
      </c>
      <c r="B108" s="2">
        <v>152</v>
      </c>
      <c r="C108" s="2">
        <v>36.5</v>
      </c>
      <c r="D108" s="2">
        <v>82</v>
      </c>
      <c r="E108" s="2">
        <v>2</v>
      </c>
      <c r="F108" s="5">
        <v>4</v>
      </c>
      <c r="G108" s="2">
        <v>3</v>
      </c>
      <c r="H108" s="2">
        <v>2</v>
      </c>
      <c r="I108" s="2">
        <v>0</v>
      </c>
      <c r="J108" s="2">
        <v>24</v>
      </c>
      <c r="K108" s="2">
        <v>24.8</v>
      </c>
      <c r="L108" s="2">
        <v>43.7</v>
      </c>
      <c r="M108" s="2">
        <v>13.8</v>
      </c>
      <c r="N108" s="2">
        <v>17</v>
      </c>
      <c r="O108" s="2">
        <v>5</v>
      </c>
      <c r="P108" s="2">
        <v>31.5</v>
      </c>
      <c r="Q108" s="2">
        <v>1</v>
      </c>
      <c r="R108" s="2">
        <v>1</v>
      </c>
      <c r="S108" s="2">
        <v>1</v>
      </c>
      <c r="T108" s="2">
        <v>1</v>
      </c>
      <c r="U108" s="2">
        <v>1</v>
      </c>
      <c r="V108" s="2">
        <v>1</v>
      </c>
      <c r="W108" s="2">
        <v>6</v>
      </c>
      <c r="X108" s="2">
        <v>1</v>
      </c>
      <c r="Y108" s="2">
        <v>1</v>
      </c>
      <c r="Z108" s="2">
        <v>1</v>
      </c>
      <c r="AA108" s="2">
        <v>2</v>
      </c>
      <c r="AB108" s="2">
        <v>1</v>
      </c>
      <c r="AC108" s="2">
        <v>1</v>
      </c>
      <c r="AD108" s="2">
        <v>7</v>
      </c>
      <c r="AE108" s="2">
        <f t="shared" si="35"/>
        <v>13</v>
      </c>
      <c r="AF108" s="2">
        <v>14</v>
      </c>
      <c r="AG108" s="2">
        <v>0</v>
      </c>
      <c r="AH108" s="2">
        <v>0</v>
      </c>
      <c r="AI108" s="2">
        <f t="shared" si="34"/>
        <v>0</v>
      </c>
      <c r="AJ108" s="2">
        <v>0</v>
      </c>
      <c r="AK108" s="2">
        <v>0</v>
      </c>
      <c r="AL108" s="2">
        <f t="shared" si="32"/>
        <v>0</v>
      </c>
      <c r="AM108" s="2">
        <v>1</v>
      </c>
      <c r="AN108" s="2">
        <v>40</v>
      </c>
      <c r="AO108" s="2">
        <f t="shared" si="36"/>
        <v>132</v>
      </c>
      <c r="AP108" s="2">
        <v>320</v>
      </c>
      <c r="AQ108" s="2">
        <f t="shared" si="37"/>
        <v>132</v>
      </c>
      <c r="AR108" s="2">
        <v>1</v>
      </c>
      <c r="AS108" s="2">
        <v>1</v>
      </c>
      <c r="AT108" s="2">
        <f>20*0.11</f>
        <v>2.2000000000000002</v>
      </c>
      <c r="AU108" s="2">
        <v>0</v>
      </c>
      <c r="AV108" s="2">
        <v>1</v>
      </c>
      <c r="AW108" s="2">
        <v>0</v>
      </c>
      <c r="AX108" s="2">
        <v>0</v>
      </c>
      <c r="AY108" s="2">
        <v>1</v>
      </c>
      <c r="AZ108" s="2">
        <v>0</v>
      </c>
      <c r="BA108" s="2">
        <v>0</v>
      </c>
      <c r="BB108" s="2">
        <v>1</v>
      </c>
      <c r="BC108" s="2">
        <v>0</v>
      </c>
      <c r="BD108" s="2">
        <v>0</v>
      </c>
      <c r="BE108" s="2">
        <v>1</v>
      </c>
      <c r="BF108" s="2">
        <v>0</v>
      </c>
      <c r="BG108" s="2">
        <f t="shared" si="38"/>
        <v>2.2000000000000002</v>
      </c>
      <c r="BH108" s="2">
        <v>1</v>
      </c>
      <c r="BI108" s="2">
        <v>25</v>
      </c>
      <c r="BJ108" s="2">
        <v>2</v>
      </c>
      <c r="BK108" s="2">
        <v>0</v>
      </c>
      <c r="BL108" s="2">
        <v>2</v>
      </c>
      <c r="BM108" s="2">
        <v>0</v>
      </c>
      <c r="BN108" s="2">
        <v>2</v>
      </c>
      <c r="BO108" s="2">
        <v>0</v>
      </c>
      <c r="BP108" s="2">
        <v>2</v>
      </c>
      <c r="BQ108" s="2">
        <v>0</v>
      </c>
      <c r="BR108" s="2">
        <v>2</v>
      </c>
      <c r="BS108" s="2">
        <v>0</v>
      </c>
      <c r="BT108" s="2">
        <f t="shared" si="39"/>
        <v>25</v>
      </c>
      <c r="BU108" s="2">
        <v>2</v>
      </c>
      <c r="BV108" s="2">
        <v>0</v>
      </c>
      <c r="BW108" s="2">
        <v>0</v>
      </c>
      <c r="BX108" s="2">
        <v>0</v>
      </c>
      <c r="BY108" s="2">
        <f t="shared" si="40"/>
        <v>27.2</v>
      </c>
      <c r="BZ108" s="2">
        <v>1</v>
      </c>
      <c r="CA108" s="2">
        <v>1</v>
      </c>
      <c r="CB108" s="2">
        <f>20*0.11</f>
        <v>2.2000000000000002</v>
      </c>
      <c r="CC108" s="2">
        <v>0</v>
      </c>
      <c r="CD108" s="2">
        <v>1</v>
      </c>
      <c r="CE108" s="2">
        <v>0</v>
      </c>
      <c r="CF108" s="2">
        <v>0</v>
      </c>
      <c r="CG108" s="2">
        <v>1</v>
      </c>
      <c r="CH108" s="2">
        <v>0</v>
      </c>
      <c r="CI108" s="2">
        <v>0</v>
      </c>
      <c r="CJ108" s="2">
        <v>1</v>
      </c>
      <c r="CK108" s="2">
        <v>0</v>
      </c>
      <c r="CL108" s="2">
        <v>0</v>
      </c>
      <c r="CM108" s="2">
        <v>1</v>
      </c>
      <c r="CN108" s="2">
        <v>0</v>
      </c>
      <c r="CO108" s="2">
        <v>1</v>
      </c>
      <c r="CP108" s="2">
        <v>25</v>
      </c>
      <c r="CQ108" s="2">
        <v>2</v>
      </c>
      <c r="CR108" s="2">
        <v>0</v>
      </c>
      <c r="CS108" s="2">
        <v>2</v>
      </c>
      <c r="CT108" s="2">
        <v>0</v>
      </c>
      <c r="CU108" s="2">
        <v>2</v>
      </c>
      <c r="CV108" s="2">
        <v>0</v>
      </c>
      <c r="CW108" s="2">
        <v>2</v>
      </c>
      <c r="CX108" s="2">
        <v>0</v>
      </c>
      <c r="CY108" s="2">
        <v>2</v>
      </c>
      <c r="CZ108" s="2">
        <v>0</v>
      </c>
      <c r="DA108" s="2">
        <v>2</v>
      </c>
      <c r="DB108" s="2">
        <v>0</v>
      </c>
      <c r="DC108" s="2">
        <v>0</v>
      </c>
      <c r="DD108" s="2">
        <v>0</v>
      </c>
      <c r="DE108" s="2">
        <f t="shared" si="41"/>
        <v>27.2</v>
      </c>
    </row>
    <row r="109" spans="1:211" s="2" customFormat="1" x14ac:dyDescent="0.2">
      <c r="A109" s="2">
        <v>108</v>
      </c>
      <c r="B109" s="2">
        <v>170</v>
      </c>
      <c r="C109" s="2">
        <v>63.3</v>
      </c>
      <c r="D109" s="2">
        <v>65</v>
      </c>
      <c r="E109" s="2">
        <v>2</v>
      </c>
      <c r="F109" s="5">
        <v>1</v>
      </c>
      <c r="G109" s="2">
        <v>3</v>
      </c>
      <c r="H109" s="2">
        <v>0</v>
      </c>
      <c r="I109" s="2">
        <v>7</v>
      </c>
      <c r="J109" s="2">
        <v>21</v>
      </c>
      <c r="K109" s="2">
        <v>26.5</v>
      </c>
      <c r="L109" s="2">
        <v>22.6</v>
      </c>
      <c r="M109" s="2">
        <v>22.2</v>
      </c>
      <c r="N109" s="2">
        <v>25.6</v>
      </c>
      <c r="O109" s="2">
        <v>5</v>
      </c>
      <c r="P109" s="2">
        <v>36.5</v>
      </c>
      <c r="Q109" s="2">
        <v>1</v>
      </c>
      <c r="R109" s="2">
        <v>1</v>
      </c>
      <c r="S109" s="2">
        <v>1</v>
      </c>
      <c r="T109" s="2">
        <v>1</v>
      </c>
      <c r="U109" s="2">
        <v>1</v>
      </c>
      <c r="V109" s="2">
        <v>1</v>
      </c>
      <c r="W109" s="2">
        <v>6</v>
      </c>
      <c r="X109" s="2">
        <v>2</v>
      </c>
      <c r="Y109" s="2">
        <v>1</v>
      </c>
      <c r="Z109" s="2">
        <v>2</v>
      </c>
      <c r="AA109" s="2">
        <v>0</v>
      </c>
      <c r="AB109" s="2">
        <v>0</v>
      </c>
      <c r="AC109" s="2">
        <v>2</v>
      </c>
      <c r="AD109" s="2">
        <v>7</v>
      </c>
      <c r="AE109" s="2">
        <f t="shared" si="35"/>
        <v>12</v>
      </c>
      <c r="AF109" s="2">
        <v>23</v>
      </c>
      <c r="AG109" s="2">
        <v>0</v>
      </c>
      <c r="AH109" s="2">
        <v>0</v>
      </c>
      <c r="AI109" s="2">
        <f t="shared" si="34"/>
        <v>0</v>
      </c>
      <c r="AJ109" s="2">
        <v>0</v>
      </c>
      <c r="AK109" s="2">
        <v>0</v>
      </c>
      <c r="AL109" s="2">
        <f t="shared" si="32"/>
        <v>0</v>
      </c>
      <c r="AM109" s="2">
        <v>2</v>
      </c>
      <c r="AN109" s="2">
        <v>15</v>
      </c>
      <c r="AO109" s="2">
        <f t="shared" si="36"/>
        <v>99</v>
      </c>
      <c r="AP109" s="2">
        <v>310</v>
      </c>
      <c r="AQ109" s="2">
        <f t="shared" si="37"/>
        <v>99</v>
      </c>
      <c r="AR109" s="2">
        <v>1</v>
      </c>
      <c r="AS109" s="2">
        <v>1</v>
      </c>
      <c r="AT109" s="2">
        <f>20*0.11</f>
        <v>2.2000000000000002</v>
      </c>
      <c r="AU109" s="2">
        <v>0</v>
      </c>
      <c r="AV109" s="2">
        <v>1</v>
      </c>
      <c r="AW109" s="2">
        <v>0</v>
      </c>
      <c r="AX109" s="2">
        <v>0</v>
      </c>
      <c r="AY109" s="2">
        <v>1</v>
      </c>
      <c r="AZ109" s="2">
        <v>0</v>
      </c>
      <c r="BA109" s="2">
        <v>0</v>
      </c>
      <c r="BB109" s="2">
        <v>1</v>
      </c>
      <c r="BC109" s="2">
        <v>0</v>
      </c>
      <c r="BD109" s="2">
        <v>0</v>
      </c>
      <c r="BE109" s="2">
        <v>1</v>
      </c>
      <c r="BF109" s="2">
        <v>0</v>
      </c>
      <c r="BG109" s="2">
        <f t="shared" si="38"/>
        <v>2.2000000000000002</v>
      </c>
      <c r="BH109" s="2">
        <v>1</v>
      </c>
      <c r="BI109" s="2">
        <v>25</v>
      </c>
      <c r="BJ109" s="2">
        <v>2</v>
      </c>
      <c r="BK109" s="2">
        <v>0</v>
      </c>
      <c r="BL109" s="2">
        <v>2</v>
      </c>
      <c r="BM109" s="2">
        <v>0</v>
      </c>
      <c r="BN109" s="2">
        <v>2</v>
      </c>
      <c r="BO109" s="2">
        <v>0</v>
      </c>
      <c r="BP109" s="2">
        <v>2</v>
      </c>
      <c r="BQ109" s="2">
        <v>0</v>
      </c>
      <c r="BR109" s="2">
        <v>2</v>
      </c>
      <c r="BS109" s="2">
        <v>0</v>
      </c>
      <c r="BT109" s="2">
        <f t="shared" si="39"/>
        <v>25</v>
      </c>
      <c r="BU109" s="2">
        <v>2</v>
      </c>
      <c r="BV109" s="2">
        <v>0</v>
      </c>
      <c r="BW109" s="2">
        <v>0</v>
      </c>
      <c r="BX109" s="2">
        <v>0</v>
      </c>
      <c r="BY109" s="2">
        <f t="shared" si="40"/>
        <v>27.2</v>
      </c>
      <c r="BZ109" s="2">
        <v>1</v>
      </c>
      <c r="CA109" s="2">
        <v>1</v>
      </c>
      <c r="CB109" s="2">
        <f>20*0.11</f>
        <v>2.2000000000000002</v>
      </c>
      <c r="CC109" s="2">
        <v>0</v>
      </c>
      <c r="CD109" s="2">
        <v>1</v>
      </c>
      <c r="CE109" s="2">
        <v>0</v>
      </c>
      <c r="CF109" s="2">
        <v>0</v>
      </c>
      <c r="CG109" s="2">
        <v>1</v>
      </c>
      <c r="CH109" s="2">
        <v>0</v>
      </c>
      <c r="CI109" s="2">
        <v>0</v>
      </c>
      <c r="CJ109" s="2">
        <v>1</v>
      </c>
      <c r="CK109" s="2">
        <v>0</v>
      </c>
      <c r="CL109" s="2">
        <v>0</v>
      </c>
      <c r="CM109" s="2">
        <v>1</v>
      </c>
      <c r="CN109" s="2">
        <v>0</v>
      </c>
      <c r="CO109" s="2">
        <v>1</v>
      </c>
      <c r="CP109" s="2">
        <v>25</v>
      </c>
      <c r="CQ109" s="2">
        <v>2</v>
      </c>
      <c r="CR109" s="2">
        <v>0</v>
      </c>
      <c r="CS109" s="2">
        <v>2</v>
      </c>
      <c r="CT109" s="2">
        <v>0</v>
      </c>
      <c r="CU109" s="2">
        <v>2</v>
      </c>
      <c r="CV109" s="2">
        <v>0</v>
      </c>
      <c r="CW109" s="2">
        <v>2</v>
      </c>
      <c r="CX109" s="2">
        <v>0</v>
      </c>
      <c r="CY109" s="2">
        <v>2</v>
      </c>
      <c r="CZ109" s="2">
        <v>0</v>
      </c>
      <c r="DA109" s="2">
        <v>2</v>
      </c>
      <c r="DB109" s="2">
        <v>0</v>
      </c>
      <c r="DC109" s="2">
        <v>0</v>
      </c>
      <c r="DD109" s="2">
        <v>0</v>
      </c>
      <c r="DE109" s="2">
        <f t="shared" si="41"/>
        <v>27.2</v>
      </c>
    </row>
    <row r="110" spans="1:211" s="2" customFormat="1" x14ac:dyDescent="0.2">
      <c r="A110" s="2">
        <v>109</v>
      </c>
      <c r="B110" s="2">
        <v>178</v>
      </c>
      <c r="C110" s="2">
        <v>75.900000000000006</v>
      </c>
      <c r="D110" s="2">
        <v>82</v>
      </c>
      <c r="E110" s="2">
        <v>2</v>
      </c>
      <c r="F110" s="5">
        <v>1</v>
      </c>
      <c r="G110" s="2">
        <v>3</v>
      </c>
      <c r="H110" s="2">
        <v>0</v>
      </c>
      <c r="I110" s="2">
        <v>6</v>
      </c>
      <c r="J110" s="2">
        <v>23</v>
      </c>
      <c r="K110" s="2">
        <v>29.6</v>
      </c>
      <c r="L110" s="2">
        <v>35</v>
      </c>
      <c r="M110" s="2">
        <v>28.7</v>
      </c>
      <c r="N110" s="2">
        <v>28.8</v>
      </c>
      <c r="O110" s="2">
        <v>6</v>
      </c>
      <c r="P110" s="2">
        <v>28.5</v>
      </c>
      <c r="Q110" s="2">
        <v>1</v>
      </c>
      <c r="R110" s="2">
        <v>1</v>
      </c>
      <c r="S110" s="2">
        <v>1</v>
      </c>
      <c r="T110" s="2">
        <v>1</v>
      </c>
      <c r="U110" s="2">
        <v>1</v>
      </c>
      <c r="V110" s="2">
        <v>1</v>
      </c>
      <c r="W110" s="2">
        <v>6</v>
      </c>
      <c r="X110" s="2">
        <v>1</v>
      </c>
      <c r="Y110" s="2">
        <v>1</v>
      </c>
      <c r="Z110" s="2">
        <v>2</v>
      </c>
      <c r="AA110" s="2">
        <v>2</v>
      </c>
      <c r="AB110" s="2">
        <v>1</v>
      </c>
      <c r="AC110" s="2">
        <v>1</v>
      </c>
      <c r="AD110" s="2">
        <v>8</v>
      </c>
      <c r="AE110" s="2">
        <f t="shared" si="35"/>
        <v>15</v>
      </c>
      <c r="AF110" s="2">
        <v>12</v>
      </c>
      <c r="AG110" s="2">
        <v>0</v>
      </c>
      <c r="AH110" s="2">
        <v>0</v>
      </c>
      <c r="AI110" s="2">
        <f t="shared" si="34"/>
        <v>0</v>
      </c>
      <c r="AJ110" s="2">
        <v>0</v>
      </c>
      <c r="AK110" s="2">
        <v>0</v>
      </c>
      <c r="AL110" s="2">
        <f t="shared" si="32"/>
        <v>0</v>
      </c>
      <c r="AM110" s="2">
        <v>1</v>
      </c>
      <c r="AN110" s="2">
        <v>30</v>
      </c>
      <c r="AO110" s="2">
        <f t="shared" si="36"/>
        <v>99</v>
      </c>
      <c r="AP110" s="2">
        <v>280</v>
      </c>
      <c r="AQ110" s="2">
        <f t="shared" si="37"/>
        <v>99</v>
      </c>
      <c r="AR110" s="2">
        <v>1</v>
      </c>
      <c r="AS110" s="2">
        <v>1</v>
      </c>
      <c r="AT110" s="2">
        <f>20*0.11</f>
        <v>2.2000000000000002</v>
      </c>
      <c r="AU110" s="2">
        <v>0</v>
      </c>
      <c r="AV110" s="2">
        <v>1</v>
      </c>
      <c r="AW110" s="2">
        <v>0</v>
      </c>
      <c r="AX110" s="2">
        <v>0</v>
      </c>
      <c r="AY110" s="2">
        <v>1</v>
      </c>
      <c r="AZ110" s="2">
        <v>0</v>
      </c>
      <c r="BA110" s="2">
        <v>0</v>
      </c>
      <c r="BB110" s="2">
        <v>1</v>
      </c>
      <c r="BC110" s="2">
        <v>0</v>
      </c>
      <c r="BD110" s="2">
        <v>0</v>
      </c>
      <c r="BE110" s="2">
        <v>1</v>
      </c>
      <c r="BF110" s="2">
        <v>0</v>
      </c>
      <c r="BG110" s="2">
        <f t="shared" si="38"/>
        <v>2.2000000000000002</v>
      </c>
      <c r="BH110" s="2">
        <v>1</v>
      </c>
      <c r="BI110" s="2">
        <v>25</v>
      </c>
      <c r="BJ110" s="2">
        <v>2</v>
      </c>
      <c r="BK110" s="2">
        <v>0</v>
      </c>
      <c r="BL110" s="2">
        <v>2</v>
      </c>
      <c r="BM110" s="2">
        <v>0</v>
      </c>
      <c r="BN110" s="2">
        <v>2</v>
      </c>
      <c r="BO110" s="2">
        <v>0</v>
      </c>
      <c r="BP110" s="2">
        <v>2</v>
      </c>
      <c r="BQ110" s="2">
        <v>0</v>
      </c>
      <c r="BR110" s="2">
        <v>2</v>
      </c>
      <c r="BS110" s="2">
        <v>0</v>
      </c>
      <c r="BT110" s="2">
        <f t="shared" si="39"/>
        <v>25</v>
      </c>
      <c r="BU110" s="2">
        <v>2</v>
      </c>
      <c r="BV110" s="2">
        <v>0</v>
      </c>
      <c r="BW110" s="2">
        <v>0</v>
      </c>
      <c r="BX110" s="2">
        <v>0</v>
      </c>
      <c r="BY110" s="2">
        <f t="shared" si="40"/>
        <v>27.2</v>
      </c>
    </row>
    <row r="111" spans="1:211" s="9" customFormat="1" x14ac:dyDescent="0.2">
      <c r="A111" s="2">
        <v>110</v>
      </c>
      <c r="B111" s="2">
        <v>160</v>
      </c>
      <c r="C111" s="2">
        <v>54.2</v>
      </c>
      <c r="D111" s="2">
        <v>85</v>
      </c>
      <c r="E111" s="2">
        <v>2</v>
      </c>
      <c r="F111" s="5">
        <v>1</v>
      </c>
      <c r="G111" s="2">
        <v>1</v>
      </c>
      <c r="H111" s="2">
        <v>1</v>
      </c>
      <c r="I111" s="2">
        <v>7</v>
      </c>
      <c r="J111" s="2">
        <v>19</v>
      </c>
      <c r="K111" s="2">
        <v>29.9</v>
      </c>
      <c r="L111" s="2">
        <v>34.1</v>
      </c>
      <c r="M111" s="2">
        <v>18.600000000000001</v>
      </c>
      <c r="N111" s="2">
        <v>18.3</v>
      </c>
      <c r="O111" s="2">
        <v>6</v>
      </c>
      <c r="P111" s="2">
        <v>33.799999999999997</v>
      </c>
      <c r="Q111" s="2">
        <v>0</v>
      </c>
      <c r="R111" s="2">
        <v>1</v>
      </c>
      <c r="S111" s="2">
        <v>1</v>
      </c>
      <c r="T111" s="2">
        <v>1</v>
      </c>
      <c r="U111" s="2">
        <v>1</v>
      </c>
      <c r="V111" s="2">
        <v>1</v>
      </c>
      <c r="W111" s="2">
        <v>5</v>
      </c>
      <c r="X111" s="2">
        <v>1</v>
      </c>
      <c r="Y111" s="2">
        <v>1</v>
      </c>
      <c r="Z111" s="2">
        <v>2</v>
      </c>
      <c r="AA111" s="2">
        <v>1</v>
      </c>
      <c r="AB111" s="2">
        <v>0</v>
      </c>
      <c r="AC111" s="2">
        <v>0</v>
      </c>
      <c r="AD111" s="2">
        <v>5</v>
      </c>
      <c r="AE111" s="2">
        <f t="shared" si="35"/>
        <v>9</v>
      </c>
      <c r="AF111" s="2">
        <v>25</v>
      </c>
      <c r="AG111" s="2">
        <v>0</v>
      </c>
      <c r="AH111" s="2">
        <v>0</v>
      </c>
      <c r="AI111" s="2">
        <f t="shared" si="34"/>
        <v>0</v>
      </c>
      <c r="AJ111" s="2">
        <v>0</v>
      </c>
      <c r="AK111" s="2">
        <v>0</v>
      </c>
      <c r="AL111" s="2">
        <f t="shared" si="32"/>
        <v>0</v>
      </c>
      <c r="AM111" s="2">
        <v>1</v>
      </c>
      <c r="AN111" s="2">
        <v>40</v>
      </c>
      <c r="AO111" s="2">
        <f t="shared" si="36"/>
        <v>132</v>
      </c>
      <c r="AP111" s="2">
        <v>180</v>
      </c>
      <c r="AQ111" s="2">
        <f t="shared" si="37"/>
        <v>132</v>
      </c>
      <c r="AR111" s="2">
        <v>1</v>
      </c>
      <c r="AS111" s="2">
        <v>1</v>
      </c>
      <c r="AT111" s="2">
        <f>20*0.11</f>
        <v>2.2000000000000002</v>
      </c>
      <c r="AU111" s="2">
        <v>0</v>
      </c>
      <c r="AV111" s="2">
        <v>1</v>
      </c>
      <c r="AW111" s="2">
        <v>0</v>
      </c>
      <c r="AX111" s="2">
        <v>0</v>
      </c>
      <c r="AY111" s="2">
        <v>1</v>
      </c>
      <c r="AZ111" s="2">
        <v>0</v>
      </c>
      <c r="BA111" s="2">
        <v>0</v>
      </c>
      <c r="BB111" s="2">
        <v>1</v>
      </c>
      <c r="BC111" s="2">
        <v>0</v>
      </c>
      <c r="BD111" s="2">
        <v>0</v>
      </c>
      <c r="BE111" s="2">
        <v>1</v>
      </c>
      <c r="BF111" s="2">
        <v>0</v>
      </c>
      <c r="BG111" s="2">
        <f t="shared" si="38"/>
        <v>2.2000000000000002</v>
      </c>
      <c r="BH111" s="2">
        <v>1</v>
      </c>
      <c r="BI111" s="2">
        <v>0</v>
      </c>
      <c r="BJ111" s="2">
        <v>2</v>
      </c>
      <c r="BK111" s="2">
        <v>0</v>
      </c>
      <c r="BL111" s="2">
        <v>2</v>
      </c>
      <c r="BM111" s="2">
        <v>0</v>
      </c>
      <c r="BN111" s="2">
        <v>2</v>
      </c>
      <c r="BO111" s="2">
        <v>0</v>
      </c>
      <c r="BP111" s="2">
        <v>2</v>
      </c>
      <c r="BQ111" s="2">
        <v>0</v>
      </c>
      <c r="BR111" s="2">
        <v>2</v>
      </c>
      <c r="BS111" s="2">
        <v>0</v>
      </c>
      <c r="BT111" s="2">
        <f t="shared" si="39"/>
        <v>0</v>
      </c>
      <c r="BU111" s="2">
        <v>2</v>
      </c>
      <c r="BV111" s="2">
        <v>0</v>
      </c>
      <c r="BW111" s="2">
        <v>0</v>
      </c>
      <c r="BX111" s="2">
        <v>0</v>
      </c>
      <c r="BY111" s="2">
        <f t="shared" si="40"/>
        <v>2.2000000000000002</v>
      </c>
      <c r="BZ111" s="2">
        <v>1</v>
      </c>
      <c r="CA111" s="2">
        <v>1</v>
      </c>
      <c r="CB111" s="2">
        <f>20*0.11</f>
        <v>2.2000000000000002</v>
      </c>
      <c r="CC111" s="2">
        <v>0</v>
      </c>
      <c r="CD111" s="2">
        <v>1</v>
      </c>
      <c r="CE111" s="2">
        <v>0</v>
      </c>
      <c r="CF111" s="2">
        <v>0</v>
      </c>
      <c r="CG111" s="2">
        <v>1</v>
      </c>
      <c r="CH111" s="2">
        <v>0</v>
      </c>
      <c r="CI111" s="2">
        <v>0</v>
      </c>
      <c r="CJ111" s="2">
        <v>1</v>
      </c>
      <c r="CK111" s="2">
        <v>0</v>
      </c>
      <c r="CL111" s="2">
        <v>0</v>
      </c>
      <c r="CM111" s="2">
        <v>1</v>
      </c>
      <c r="CN111" s="2">
        <v>0</v>
      </c>
      <c r="CO111" s="2">
        <v>1</v>
      </c>
      <c r="CP111" s="2">
        <v>0</v>
      </c>
      <c r="CQ111" s="2">
        <v>2</v>
      </c>
      <c r="CR111" s="2">
        <v>0</v>
      </c>
      <c r="CS111" s="2">
        <v>2</v>
      </c>
      <c r="CT111" s="2">
        <v>0</v>
      </c>
      <c r="CU111" s="2">
        <v>2</v>
      </c>
      <c r="CV111" s="2">
        <v>0</v>
      </c>
      <c r="CW111" s="2">
        <v>2</v>
      </c>
      <c r="CX111" s="2">
        <v>0</v>
      </c>
      <c r="CY111" s="2">
        <v>2</v>
      </c>
      <c r="CZ111" s="2">
        <v>0</v>
      </c>
      <c r="DA111" s="2">
        <v>2</v>
      </c>
      <c r="DB111" s="2">
        <v>0</v>
      </c>
      <c r="DC111" s="2">
        <v>0</v>
      </c>
      <c r="DD111" s="2">
        <v>0</v>
      </c>
      <c r="DE111" s="2">
        <f t="shared" ref="DE111:DE116" si="42">SUM(CB111,CE111,CH111,CK111,CN111,CP111,CR111,CT111,CV111,CX111,CZ111,DD111)</f>
        <v>2.2000000000000002</v>
      </c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</row>
    <row r="112" spans="1:211" s="2" customFormat="1" x14ac:dyDescent="0.2">
      <c r="A112" s="2">
        <v>111</v>
      </c>
      <c r="B112" s="2">
        <v>154</v>
      </c>
      <c r="C112" s="2">
        <v>76</v>
      </c>
      <c r="D112" s="2">
        <v>88</v>
      </c>
      <c r="E112" s="2">
        <v>1</v>
      </c>
      <c r="F112" s="5">
        <v>4</v>
      </c>
      <c r="G112" s="2">
        <v>3</v>
      </c>
      <c r="H112" s="2">
        <v>0</v>
      </c>
      <c r="I112" s="2">
        <v>2</v>
      </c>
      <c r="J112" s="2">
        <v>28</v>
      </c>
      <c r="K112" s="2">
        <v>33.1</v>
      </c>
      <c r="L112" s="2">
        <v>42.8</v>
      </c>
      <c r="M112" s="2">
        <v>13.7</v>
      </c>
      <c r="N112" s="2">
        <v>16.5</v>
      </c>
      <c r="O112" s="2">
        <v>5</v>
      </c>
      <c r="P112" s="2">
        <v>39.700000000000003</v>
      </c>
      <c r="Q112" s="2">
        <v>0</v>
      </c>
      <c r="R112" s="2">
        <v>1</v>
      </c>
      <c r="S112" s="2">
        <v>1</v>
      </c>
      <c r="T112" s="2">
        <v>1</v>
      </c>
      <c r="U112" s="2">
        <v>1</v>
      </c>
      <c r="V112" s="2">
        <v>1</v>
      </c>
      <c r="W112" s="2">
        <v>5</v>
      </c>
      <c r="X112" s="2">
        <v>1</v>
      </c>
      <c r="Y112" s="2">
        <v>1</v>
      </c>
      <c r="Z112" s="2">
        <v>0</v>
      </c>
      <c r="AA112" s="2">
        <v>2</v>
      </c>
      <c r="AB112" s="2">
        <v>2</v>
      </c>
      <c r="AC112" s="2">
        <v>1</v>
      </c>
      <c r="AD112" s="2">
        <v>7</v>
      </c>
      <c r="AE112" s="2">
        <f t="shared" si="35"/>
        <v>13</v>
      </c>
      <c r="AF112" s="2">
        <v>12</v>
      </c>
      <c r="AG112" s="2">
        <v>0</v>
      </c>
      <c r="AH112" s="2">
        <v>0</v>
      </c>
      <c r="AI112" s="2">
        <f t="shared" si="34"/>
        <v>0</v>
      </c>
      <c r="AJ112" s="2">
        <v>0</v>
      </c>
      <c r="AK112" s="2">
        <v>0</v>
      </c>
      <c r="AL112" s="2">
        <f t="shared" si="32"/>
        <v>0</v>
      </c>
      <c r="AM112" s="2">
        <v>0</v>
      </c>
      <c r="AN112" s="2">
        <v>0</v>
      </c>
      <c r="AO112" s="2">
        <f t="shared" si="36"/>
        <v>0</v>
      </c>
      <c r="AP112" s="2">
        <v>240</v>
      </c>
      <c r="AQ112" s="2">
        <f t="shared" si="37"/>
        <v>0</v>
      </c>
      <c r="AR112" s="2">
        <v>0</v>
      </c>
      <c r="AS112" s="2">
        <v>1</v>
      </c>
      <c r="AT112" s="2">
        <v>0</v>
      </c>
      <c r="AU112" s="2">
        <v>0</v>
      </c>
      <c r="AV112" s="2">
        <v>1</v>
      </c>
      <c r="AW112" s="2">
        <v>0</v>
      </c>
      <c r="AX112" s="2">
        <v>0</v>
      </c>
      <c r="AY112" s="2">
        <v>1</v>
      </c>
      <c r="AZ112" s="2">
        <v>0</v>
      </c>
      <c r="BA112" s="2">
        <v>0</v>
      </c>
      <c r="BB112" s="2">
        <v>1</v>
      </c>
      <c r="BC112" s="2">
        <v>0</v>
      </c>
      <c r="BD112" s="2">
        <v>0</v>
      </c>
      <c r="BE112" s="2">
        <v>1</v>
      </c>
      <c r="BF112" s="2">
        <v>0</v>
      </c>
      <c r="BG112" s="2">
        <f t="shared" si="38"/>
        <v>0</v>
      </c>
      <c r="BH112" s="2">
        <v>1</v>
      </c>
      <c r="BI112" s="2">
        <v>25</v>
      </c>
      <c r="BJ112" s="2">
        <v>2</v>
      </c>
      <c r="BK112" s="2">
        <v>0</v>
      </c>
      <c r="BL112" s="2">
        <v>2</v>
      </c>
      <c r="BM112" s="2">
        <v>0</v>
      </c>
      <c r="BN112" s="2">
        <v>2</v>
      </c>
      <c r="BO112" s="2">
        <v>0</v>
      </c>
      <c r="BP112" s="2">
        <v>2</v>
      </c>
      <c r="BQ112" s="2">
        <v>0</v>
      </c>
      <c r="BR112" s="2">
        <v>2</v>
      </c>
      <c r="BS112" s="2">
        <v>0</v>
      </c>
      <c r="BT112" s="2">
        <f t="shared" si="39"/>
        <v>25</v>
      </c>
      <c r="BU112" s="2">
        <v>2</v>
      </c>
      <c r="BV112" s="2">
        <v>0</v>
      </c>
      <c r="BW112" s="2">
        <v>0</v>
      </c>
      <c r="BX112" s="2">
        <v>0</v>
      </c>
      <c r="BY112" s="2">
        <f t="shared" si="40"/>
        <v>25</v>
      </c>
      <c r="BZ112" s="2">
        <v>1</v>
      </c>
      <c r="CA112" s="2">
        <v>1</v>
      </c>
      <c r="CB112" s="2">
        <f>20*0.11</f>
        <v>2.2000000000000002</v>
      </c>
      <c r="CC112" s="2">
        <v>0</v>
      </c>
      <c r="CD112" s="2">
        <v>1</v>
      </c>
      <c r="CE112" s="2">
        <v>0</v>
      </c>
      <c r="CF112" s="2">
        <v>0</v>
      </c>
      <c r="CG112" s="2">
        <v>1</v>
      </c>
      <c r="CH112" s="2">
        <v>0</v>
      </c>
      <c r="CI112" s="2">
        <v>0</v>
      </c>
      <c r="CJ112" s="2">
        <v>1</v>
      </c>
      <c r="CK112" s="2">
        <v>0</v>
      </c>
      <c r="CL112" s="2">
        <v>0</v>
      </c>
      <c r="CM112" s="2">
        <v>1</v>
      </c>
      <c r="CN112" s="2">
        <v>0</v>
      </c>
      <c r="CO112" s="2">
        <v>1</v>
      </c>
      <c r="CP112" s="2">
        <v>25</v>
      </c>
      <c r="CQ112" s="2">
        <v>2</v>
      </c>
      <c r="CR112" s="2">
        <v>0</v>
      </c>
      <c r="CS112" s="2">
        <v>2</v>
      </c>
      <c r="CT112" s="2">
        <v>0</v>
      </c>
      <c r="CU112" s="2">
        <v>2</v>
      </c>
      <c r="CV112" s="2">
        <v>0</v>
      </c>
      <c r="CW112" s="2">
        <v>2</v>
      </c>
      <c r="CX112" s="2">
        <v>0</v>
      </c>
      <c r="CY112" s="2">
        <v>2</v>
      </c>
      <c r="CZ112" s="2">
        <v>0</v>
      </c>
      <c r="DA112" s="2">
        <v>2</v>
      </c>
      <c r="DB112" s="2">
        <v>0</v>
      </c>
      <c r="DC112" s="2">
        <v>0</v>
      </c>
      <c r="DD112" s="2">
        <v>0</v>
      </c>
      <c r="DE112" s="2">
        <f t="shared" si="42"/>
        <v>27.2</v>
      </c>
    </row>
    <row r="113" spans="1:211" s="2" customFormat="1" x14ac:dyDescent="0.2">
      <c r="A113" s="2">
        <v>112</v>
      </c>
      <c r="B113" s="2">
        <v>154</v>
      </c>
      <c r="C113" s="2">
        <v>66.5</v>
      </c>
      <c r="D113" s="2">
        <v>70</v>
      </c>
      <c r="E113" s="2">
        <v>1</v>
      </c>
      <c r="F113" s="5">
        <v>4</v>
      </c>
      <c r="G113" s="2">
        <v>1</v>
      </c>
      <c r="H113" s="2">
        <v>1</v>
      </c>
      <c r="I113" s="2">
        <v>7</v>
      </c>
      <c r="J113" s="2">
        <v>30</v>
      </c>
      <c r="K113" s="2">
        <v>35.299999999999997</v>
      </c>
      <c r="L113" s="2">
        <v>42.8</v>
      </c>
      <c r="M113" s="2">
        <v>12.6</v>
      </c>
      <c r="N113" s="2">
        <v>11.2</v>
      </c>
      <c r="O113" s="2">
        <v>7</v>
      </c>
      <c r="P113" s="2">
        <v>30.4</v>
      </c>
      <c r="Q113" s="2">
        <v>0</v>
      </c>
      <c r="R113" s="2">
        <v>1</v>
      </c>
      <c r="S113" s="2">
        <v>1</v>
      </c>
      <c r="T113" s="2">
        <v>1</v>
      </c>
      <c r="U113" s="2">
        <v>1</v>
      </c>
      <c r="V113" s="2">
        <v>1</v>
      </c>
      <c r="W113" s="2">
        <v>5</v>
      </c>
      <c r="X113" s="2">
        <v>1</v>
      </c>
      <c r="Y113" s="2">
        <v>2</v>
      </c>
      <c r="Z113" s="2">
        <v>0</v>
      </c>
      <c r="AA113" s="2">
        <v>2</v>
      </c>
      <c r="AB113" s="2">
        <v>0</v>
      </c>
      <c r="AC113" s="2">
        <v>1</v>
      </c>
      <c r="AD113" s="2">
        <v>6</v>
      </c>
      <c r="AE113" s="2">
        <f t="shared" si="35"/>
        <v>11</v>
      </c>
      <c r="AF113" s="2">
        <v>27</v>
      </c>
      <c r="AG113" s="2">
        <v>0</v>
      </c>
      <c r="AH113" s="2">
        <v>0</v>
      </c>
      <c r="AI113" s="2">
        <f t="shared" si="34"/>
        <v>0</v>
      </c>
      <c r="AJ113" s="2">
        <v>0</v>
      </c>
      <c r="AK113" s="2">
        <v>0</v>
      </c>
      <c r="AL113" s="2">
        <f t="shared" si="32"/>
        <v>0</v>
      </c>
      <c r="AM113" s="2">
        <v>0</v>
      </c>
      <c r="AN113" s="2">
        <v>0</v>
      </c>
      <c r="AO113" s="2">
        <f t="shared" si="36"/>
        <v>0</v>
      </c>
      <c r="AP113" s="2">
        <v>310</v>
      </c>
      <c r="AQ113" s="2">
        <f t="shared" si="37"/>
        <v>0</v>
      </c>
      <c r="AR113" s="2">
        <v>0</v>
      </c>
      <c r="AS113" s="2">
        <v>1</v>
      </c>
      <c r="AT113" s="2">
        <v>0</v>
      </c>
      <c r="AU113" s="2">
        <v>0</v>
      </c>
      <c r="AV113" s="2">
        <v>1</v>
      </c>
      <c r="AW113" s="2">
        <v>0</v>
      </c>
      <c r="AX113" s="2">
        <v>0</v>
      </c>
      <c r="AY113" s="2">
        <v>1</v>
      </c>
      <c r="AZ113" s="2">
        <v>0</v>
      </c>
      <c r="BA113" s="2">
        <v>0</v>
      </c>
      <c r="BB113" s="2">
        <v>1</v>
      </c>
      <c r="BC113" s="2">
        <v>0</v>
      </c>
      <c r="BD113" s="2">
        <v>0</v>
      </c>
      <c r="BE113" s="2">
        <v>1</v>
      </c>
      <c r="BF113" s="2">
        <v>0</v>
      </c>
      <c r="BG113" s="2">
        <f t="shared" si="38"/>
        <v>0</v>
      </c>
      <c r="BH113" s="2">
        <v>1</v>
      </c>
      <c r="BI113" s="2">
        <v>25</v>
      </c>
      <c r="BJ113" s="2">
        <v>2</v>
      </c>
      <c r="BK113" s="2">
        <v>0</v>
      </c>
      <c r="BL113" s="2">
        <v>2</v>
      </c>
      <c r="BM113" s="2">
        <v>0</v>
      </c>
      <c r="BN113" s="2">
        <v>2</v>
      </c>
      <c r="BO113" s="2">
        <v>0</v>
      </c>
      <c r="BP113" s="2">
        <v>2</v>
      </c>
      <c r="BQ113" s="2">
        <v>0</v>
      </c>
      <c r="BR113" s="2">
        <v>2</v>
      </c>
      <c r="BS113" s="2">
        <v>0</v>
      </c>
      <c r="BT113" s="2">
        <f t="shared" si="39"/>
        <v>25</v>
      </c>
      <c r="BU113" s="2">
        <v>2</v>
      </c>
      <c r="BV113" s="2">
        <v>0</v>
      </c>
      <c r="BW113" s="2">
        <v>0</v>
      </c>
      <c r="BX113" s="2">
        <v>0</v>
      </c>
      <c r="BY113" s="2">
        <f t="shared" si="40"/>
        <v>25</v>
      </c>
      <c r="BZ113" s="2">
        <v>1</v>
      </c>
      <c r="CA113" s="2">
        <v>1</v>
      </c>
      <c r="CB113" s="2">
        <f>20*0.11</f>
        <v>2.2000000000000002</v>
      </c>
      <c r="CC113" s="2">
        <v>0</v>
      </c>
      <c r="CD113" s="2">
        <v>1</v>
      </c>
      <c r="CE113" s="2">
        <v>0</v>
      </c>
      <c r="CF113" s="2">
        <v>0</v>
      </c>
      <c r="CG113" s="2">
        <v>1</v>
      </c>
      <c r="CH113" s="2">
        <v>0</v>
      </c>
      <c r="CI113" s="2">
        <v>0</v>
      </c>
      <c r="CJ113" s="2">
        <v>1</v>
      </c>
      <c r="CK113" s="2">
        <v>0</v>
      </c>
      <c r="CL113" s="2">
        <v>0</v>
      </c>
      <c r="CM113" s="2">
        <v>1</v>
      </c>
      <c r="CN113" s="2">
        <v>0</v>
      </c>
      <c r="CO113" s="2">
        <v>1</v>
      </c>
      <c r="CP113" s="2">
        <v>25</v>
      </c>
      <c r="CQ113" s="2">
        <v>2</v>
      </c>
      <c r="CR113" s="2">
        <v>0</v>
      </c>
      <c r="CS113" s="2">
        <v>2</v>
      </c>
      <c r="CT113" s="2">
        <v>0</v>
      </c>
      <c r="CU113" s="2">
        <v>2</v>
      </c>
      <c r="CV113" s="2">
        <v>0</v>
      </c>
      <c r="CW113" s="2">
        <v>2</v>
      </c>
      <c r="CX113" s="2">
        <v>0</v>
      </c>
      <c r="CY113" s="2">
        <v>2</v>
      </c>
      <c r="CZ113" s="2">
        <v>0</v>
      </c>
      <c r="DA113" s="2">
        <v>2</v>
      </c>
      <c r="DB113" s="2">
        <v>0</v>
      </c>
      <c r="DC113" s="2">
        <v>0</v>
      </c>
      <c r="DD113" s="2">
        <v>0</v>
      </c>
      <c r="DE113" s="2">
        <f t="shared" si="42"/>
        <v>27.2</v>
      </c>
    </row>
    <row r="114" spans="1:211" s="9" customFormat="1" x14ac:dyDescent="0.2">
      <c r="A114" s="2">
        <v>113</v>
      </c>
      <c r="B114" s="2">
        <v>165</v>
      </c>
      <c r="C114" s="2">
        <v>68.5</v>
      </c>
      <c r="D114" s="2">
        <v>85</v>
      </c>
      <c r="E114" s="2">
        <v>1</v>
      </c>
      <c r="F114" s="5">
        <v>4</v>
      </c>
      <c r="G114" s="2">
        <v>3</v>
      </c>
      <c r="H114" s="2">
        <v>1</v>
      </c>
      <c r="I114" s="2">
        <v>5</v>
      </c>
      <c r="J114" s="2">
        <v>20</v>
      </c>
      <c r="K114" s="2">
        <v>35.6</v>
      </c>
      <c r="L114" s="2">
        <v>41.9</v>
      </c>
      <c r="M114" s="2">
        <v>18.5</v>
      </c>
      <c r="N114" s="2">
        <v>17.8</v>
      </c>
      <c r="O114" s="2">
        <v>6</v>
      </c>
      <c r="P114" s="2">
        <v>34.799999999999997</v>
      </c>
      <c r="Q114" s="2">
        <v>1</v>
      </c>
      <c r="R114" s="2">
        <v>1</v>
      </c>
      <c r="S114" s="2">
        <v>1</v>
      </c>
      <c r="T114" s="2">
        <v>1</v>
      </c>
      <c r="U114" s="2">
        <v>1</v>
      </c>
      <c r="V114" s="2">
        <v>0</v>
      </c>
      <c r="W114" s="2">
        <v>5</v>
      </c>
      <c r="X114" s="2">
        <v>1</v>
      </c>
      <c r="Y114" s="2">
        <v>0</v>
      </c>
      <c r="Z114" s="2">
        <v>0</v>
      </c>
      <c r="AA114" s="2">
        <v>2</v>
      </c>
      <c r="AB114" s="2">
        <v>2</v>
      </c>
      <c r="AC114" s="2">
        <v>2</v>
      </c>
      <c r="AD114" s="2">
        <v>7</v>
      </c>
      <c r="AE114" s="2">
        <f t="shared" si="35"/>
        <v>13</v>
      </c>
      <c r="AF114" s="2">
        <v>43</v>
      </c>
      <c r="AG114" s="2">
        <v>0</v>
      </c>
      <c r="AH114" s="2">
        <v>0</v>
      </c>
      <c r="AI114" s="2">
        <f t="shared" si="34"/>
        <v>0</v>
      </c>
      <c r="AJ114" s="2">
        <v>0</v>
      </c>
      <c r="AK114" s="2">
        <v>0</v>
      </c>
      <c r="AL114" s="2">
        <f t="shared" si="32"/>
        <v>0</v>
      </c>
      <c r="AM114" s="2">
        <v>3</v>
      </c>
      <c r="AN114" s="2">
        <v>20</v>
      </c>
      <c r="AO114" s="2">
        <f t="shared" si="36"/>
        <v>198</v>
      </c>
      <c r="AP114" s="2">
        <v>300</v>
      </c>
      <c r="AQ114" s="2">
        <f t="shared" si="37"/>
        <v>198</v>
      </c>
      <c r="AR114" s="2">
        <v>2</v>
      </c>
      <c r="AS114" s="2">
        <v>1</v>
      </c>
      <c r="AT114" s="2">
        <f>0.25*20</f>
        <v>5</v>
      </c>
      <c r="AU114" s="2">
        <v>0</v>
      </c>
      <c r="AV114" s="2">
        <v>1</v>
      </c>
      <c r="AW114" s="2">
        <v>0</v>
      </c>
      <c r="AX114" s="2">
        <v>0</v>
      </c>
      <c r="AY114" s="2">
        <v>1</v>
      </c>
      <c r="AZ114" s="2">
        <v>0</v>
      </c>
      <c r="BA114" s="2">
        <v>0</v>
      </c>
      <c r="BB114" s="2">
        <v>1</v>
      </c>
      <c r="BC114" s="2">
        <v>0</v>
      </c>
      <c r="BD114" s="2">
        <v>0</v>
      </c>
      <c r="BE114" s="2">
        <v>1</v>
      </c>
      <c r="BF114" s="2">
        <v>0</v>
      </c>
      <c r="BG114" s="2">
        <f t="shared" si="38"/>
        <v>5</v>
      </c>
      <c r="BH114" s="2">
        <v>1</v>
      </c>
      <c r="BI114" s="2">
        <v>0</v>
      </c>
      <c r="BJ114" s="2">
        <v>2</v>
      </c>
      <c r="BK114" s="2">
        <v>0</v>
      </c>
      <c r="BL114" s="2">
        <v>2</v>
      </c>
      <c r="BM114" s="2">
        <v>0</v>
      </c>
      <c r="BN114" s="2">
        <v>2</v>
      </c>
      <c r="BO114" s="2">
        <v>0</v>
      </c>
      <c r="BP114" s="2">
        <v>2</v>
      </c>
      <c r="BQ114" s="2">
        <v>0</v>
      </c>
      <c r="BR114" s="2">
        <v>2</v>
      </c>
      <c r="BS114" s="2">
        <v>0</v>
      </c>
      <c r="BT114" s="2">
        <f t="shared" si="39"/>
        <v>0</v>
      </c>
      <c r="BU114" s="2">
        <v>2</v>
      </c>
      <c r="BV114" s="2">
        <v>0</v>
      </c>
      <c r="BW114" s="2">
        <v>0</v>
      </c>
      <c r="BX114" s="2">
        <v>0</v>
      </c>
      <c r="BY114" s="2">
        <f t="shared" si="40"/>
        <v>5</v>
      </c>
      <c r="BZ114" s="2">
        <v>3</v>
      </c>
      <c r="CA114" s="2">
        <v>1</v>
      </c>
      <c r="CB114" s="2">
        <f>0.43*20</f>
        <v>8.6</v>
      </c>
      <c r="CC114" s="2">
        <v>0</v>
      </c>
      <c r="CD114" s="2">
        <v>1</v>
      </c>
      <c r="CE114" s="2">
        <v>0</v>
      </c>
      <c r="CF114" s="2">
        <v>0</v>
      </c>
      <c r="CG114" s="2">
        <v>1</v>
      </c>
      <c r="CH114" s="2">
        <v>0</v>
      </c>
      <c r="CI114" s="2">
        <v>0</v>
      </c>
      <c r="CJ114" s="2">
        <v>1</v>
      </c>
      <c r="CK114" s="2">
        <v>0</v>
      </c>
      <c r="CL114" s="2">
        <v>0</v>
      </c>
      <c r="CM114" s="2">
        <v>1</v>
      </c>
      <c r="CN114" s="2">
        <v>0</v>
      </c>
      <c r="CO114" s="2">
        <v>1</v>
      </c>
      <c r="CP114" s="2">
        <v>0</v>
      </c>
      <c r="CQ114" s="2">
        <v>2</v>
      </c>
      <c r="CR114" s="2">
        <v>0</v>
      </c>
      <c r="CS114" s="2">
        <v>2</v>
      </c>
      <c r="CT114" s="2">
        <v>0</v>
      </c>
      <c r="CU114" s="2">
        <v>2</v>
      </c>
      <c r="CV114" s="2">
        <v>0</v>
      </c>
      <c r="CW114" s="2">
        <v>2</v>
      </c>
      <c r="CX114" s="2">
        <v>0</v>
      </c>
      <c r="CY114" s="2">
        <v>2</v>
      </c>
      <c r="CZ114" s="2">
        <v>0</v>
      </c>
      <c r="DA114" s="2">
        <v>2</v>
      </c>
      <c r="DB114" s="2">
        <v>0</v>
      </c>
      <c r="DC114" s="2">
        <v>0</v>
      </c>
      <c r="DD114" s="2">
        <v>0</v>
      </c>
      <c r="DE114" s="2">
        <f t="shared" si="42"/>
        <v>8.6</v>
      </c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</row>
    <row r="115" spans="1:211" s="2" customFormat="1" x14ac:dyDescent="0.2">
      <c r="A115" s="2">
        <v>114</v>
      </c>
      <c r="B115" s="2">
        <v>166</v>
      </c>
      <c r="C115" s="2">
        <v>65.2</v>
      </c>
      <c r="D115" s="2">
        <v>83</v>
      </c>
      <c r="E115" s="2">
        <v>2</v>
      </c>
      <c r="F115" s="5">
        <v>2</v>
      </c>
      <c r="G115" s="2">
        <v>1</v>
      </c>
      <c r="H115" s="2">
        <v>0</v>
      </c>
      <c r="I115" s="2">
        <v>7</v>
      </c>
      <c r="J115" s="2">
        <v>19</v>
      </c>
      <c r="K115" s="2">
        <v>39</v>
      </c>
      <c r="L115" s="2">
        <v>55.7</v>
      </c>
      <c r="M115" s="2">
        <v>16.5</v>
      </c>
      <c r="N115" s="2">
        <v>20.9</v>
      </c>
      <c r="O115" s="2">
        <v>6</v>
      </c>
      <c r="P115" s="2">
        <v>46.6</v>
      </c>
      <c r="Q115" s="2">
        <v>0</v>
      </c>
      <c r="R115" s="2">
        <v>0</v>
      </c>
      <c r="S115" s="2">
        <v>1</v>
      </c>
      <c r="T115" s="2">
        <v>1</v>
      </c>
      <c r="U115" s="2">
        <v>1</v>
      </c>
      <c r="V115" s="2">
        <v>1</v>
      </c>
      <c r="W115" s="2">
        <v>4</v>
      </c>
      <c r="X115" s="2">
        <v>1</v>
      </c>
      <c r="Y115" s="2">
        <v>1</v>
      </c>
      <c r="Z115" s="2">
        <v>1</v>
      </c>
      <c r="AA115" s="2">
        <v>2</v>
      </c>
      <c r="AB115" s="2">
        <v>0</v>
      </c>
      <c r="AC115" s="2">
        <v>0</v>
      </c>
      <c r="AD115" s="2">
        <v>5</v>
      </c>
      <c r="AE115" s="2">
        <f t="shared" si="35"/>
        <v>9</v>
      </c>
      <c r="AF115" s="2">
        <v>23</v>
      </c>
      <c r="AG115" s="2">
        <v>0</v>
      </c>
      <c r="AH115" s="2">
        <v>0</v>
      </c>
      <c r="AI115" s="2">
        <f t="shared" si="34"/>
        <v>0</v>
      </c>
      <c r="AJ115" s="2">
        <v>0</v>
      </c>
      <c r="AK115" s="2">
        <v>0</v>
      </c>
      <c r="AL115" s="2">
        <f t="shared" si="32"/>
        <v>0</v>
      </c>
      <c r="AM115" s="2">
        <v>2</v>
      </c>
      <c r="AN115" s="2">
        <v>30</v>
      </c>
      <c r="AO115" s="2">
        <f t="shared" si="36"/>
        <v>198</v>
      </c>
      <c r="AP115" s="2">
        <v>260</v>
      </c>
      <c r="AQ115" s="2">
        <f t="shared" si="37"/>
        <v>198</v>
      </c>
      <c r="AR115" s="2">
        <v>1</v>
      </c>
      <c r="AS115" s="2">
        <v>1</v>
      </c>
      <c r="AT115" s="2">
        <f>20*0.11</f>
        <v>2.2000000000000002</v>
      </c>
      <c r="AU115" s="2">
        <v>0</v>
      </c>
      <c r="AV115" s="2">
        <v>1</v>
      </c>
      <c r="AW115" s="2">
        <v>0</v>
      </c>
      <c r="AX115" s="2">
        <v>0</v>
      </c>
      <c r="AY115" s="2">
        <v>1</v>
      </c>
      <c r="AZ115" s="2">
        <v>0</v>
      </c>
      <c r="BA115" s="2">
        <v>0</v>
      </c>
      <c r="BB115" s="2">
        <v>1</v>
      </c>
      <c r="BC115" s="2">
        <v>0</v>
      </c>
      <c r="BD115" s="2">
        <v>0</v>
      </c>
      <c r="BE115" s="2">
        <v>1</v>
      </c>
      <c r="BF115" s="2">
        <v>0</v>
      </c>
      <c r="BG115" s="2">
        <f t="shared" si="38"/>
        <v>2.2000000000000002</v>
      </c>
      <c r="BH115" s="2">
        <v>1</v>
      </c>
      <c r="BI115" s="2">
        <v>25</v>
      </c>
      <c r="BJ115" s="2">
        <v>2</v>
      </c>
      <c r="BK115" s="2">
        <v>0</v>
      </c>
      <c r="BL115" s="2">
        <v>2</v>
      </c>
      <c r="BM115" s="2">
        <v>0</v>
      </c>
      <c r="BN115" s="2">
        <v>2</v>
      </c>
      <c r="BO115" s="2">
        <v>0</v>
      </c>
      <c r="BP115" s="2">
        <v>2</v>
      </c>
      <c r="BQ115" s="2">
        <v>0</v>
      </c>
      <c r="BR115" s="2">
        <v>2</v>
      </c>
      <c r="BS115" s="2">
        <v>0</v>
      </c>
      <c r="BT115" s="2">
        <f t="shared" si="39"/>
        <v>25</v>
      </c>
      <c r="BU115" s="2">
        <v>2</v>
      </c>
      <c r="BV115" s="2">
        <v>0</v>
      </c>
      <c r="BW115" s="2">
        <v>0</v>
      </c>
      <c r="BX115" s="2">
        <v>0</v>
      </c>
      <c r="BY115" s="2">
        <f t="shared" si="40"/>
        <v>27.2</v>
      </c>
      <c r="BZ115" s="2">
        <v>1</v>
      </c>
      <c r="CA115" s="2">
        <v>1</v>
      </c>
      <c r="CB115" s="2">
        <f>20*0.11</f>
        <v>2.2000000000000002</v>
      </c>
      <c r="CC115" s="2">
        <v>0</v>
      </c>
      <c r="CD115" s="2">
        <v>1</v>
      </c>
      <c r="CE115" s="2">
        <v>0</v>
      </c>
      <c r="CF115" s="2">
        <v>0</v>
      </c>
      <c r="CG115" s="2">
        <v>1</v>
      </c>
      <c r="CH115" s="2">
        <v>0</v>
      </c>
      <c r="CI115" s="2">
        <v>0</v>
      </c>
      <c r="CJ115" s="2">
        <v>1</v>
      </c>
      <c r="CK115" s="2">
        <v>0</v>
      </c>
      <c r="CL115" s="2">
        <v>0</v>
      </c>
      <c r="CM115" s="2">
        <v>1</v>
      </c>
      <c r="CN115" s="2">
        <v>0</v>
      </c>
      <c r="CO115" s="2">
        <v>1</v>
      </c>
      <c r="CP115" s="2">
        <v>25</v>
      </c>
      <c r="CQ115" s="2">
        <v>2</v>
      </c>
      <c r="CR115" s="2">
        <v>0</v>
      </c>
      <c r="CS115" s="2">
        <v>2</v>
      </c>
      <c r="CT115" s="2">
        <v>0</v>
      </c>
      <c r="CU115" s="2">
        <v>2</v>
      </c>
      <c r="CV115" s="2">
        <v>0</v>
      </c>
      <c r="CW115" s="2">
        <v>2</v>
      </c>
      <c r="CX115" s="2">
        <v>0</v>
      </c>
      <c r="CY115" s="2">
        <v>2</v>
      </c>
      <c r="CZ115" s="2">
        <v>0</v>
      </c>
      <c r="DA115" s="2">
        <v>2</v>
      </c>
      <c r="DB115" s="2">
        <v>0</v>
      </c>
      <c r="DC115" s="2">
        <v>0</v>
      </c>
      <c r="DD115" s="2">
        <v>0</v>
      </c>
      <c r="DE115" s="2">
        <f t="shared" si="42"/>
        <v>27.2</v>
      </c>
    </row>
    <row r="116" spans="1:211" s="2" customFormat="1" x14ac:dyDescent="0.2">
      <c r="A116" s="2">
        <v>115</v>
      </c>
      <c r="B116" s="2">
        <v>165</v>
      </c>
      <c r="C116" s="2">
        <v>84.9</v>
      </c>
      <c r="D116" s="2">
        <v>80</v>
      </c>
      <c r="E116" s="2">
        <v>1</v>
      </c>
      <c r="F116" s="5">
        <v>4</v>
      </c>
      <c r="G116" s="2">
        <v>3</v>
      </c>
      <c r="H116" s="2">
        <v>2</v>
      </c>
      <c r="I116" s="2">
        <v>7</v>
      </c>
      <c r="J116" s="2">
        <v>26</v>
      </c>
      <c r="K116" s="2">
        <v>42.3</v>
      </c>
      <c r="L116" s="2">
        <v>37.799999999999997</v>
      </c>
      <c r="M116" s="2">
        <v>8.1</v>
      </c>
      <c r="N116" s="2">
        <v>7.5</v>
      </c>
      <c r="O116" s="2">
        <v>5</v>
      </c>
      <c r="P116" s="2">
        <v>42.6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6</v>
      </c>
      <c r="X116" s="2">
        <v>2</v>
      </c>
      <c r="Y116" s="2">
        <v>1</v>
      </c>
      <c r="Z116" s="2">
        <v>0</v>
      </c>
      <c r="AA116" s="2">
        <v>2</v>
      </c>
      <c r="AB116" s="2">
        <v>1</v>
      </c>
      <c r="AC116" s="2">
        <v>1</v>
      </c>
      <c r="AD116" s="2">
        <v>7</v>
      </c>
      <c r="AE116" s="2">
        <f t="shared" si="35"/>
        <v>12</v>
      </c>
      <c r="AF116" s="2">
        <v>21</v>
      </c>
      <c r="AG116" s="2">
        <v>0</v>
      </c>
      <c r="AH116" s="2">
        <v>0</v>
      </c>
      <c r="AI116" s="2">
        <f t="shared" si="34"/>
        <v>0</v>
      </c>
      <c r="AJ116" s="2">
        <v>0</v>
      </c>
      <c r="AK116" s="2">
        <v>0</v>
      </c>
      <c r="AL116" s="2">
        <f t="shared" si="32"/>
        <v>0</v>
      </c>
      <c r="AM116" s="2">
        <v>2</v>
      </c>
      <c r="AN116" s="2">
        <v>20</v>
      </c>
      <c r="AO116" s="2">
        <f t="shared" si="36"/>
        <v>132</v>
      </c>
      <c r="AP116" s="2">
        <v>240</v>
      </c>
      <c r="AQ116" s="2">
        <f t="shared" si="37"/>
        <v>132</v>
      </c>
      <c r="AR116" s="2">
        <v>1</v>
      </c>
      <c r="AS116" s="2">
        <v>1</v>
      </c>
      <c r="AT116" s="2">
        <f>20*0.11</f>
        <v>2.2000000000000002</v>
      </c>
      <c r="AU116" s="2">
        <v>0</v>
      </c>
      <c r="AV116" s="2">
        <v>1</v>
      </c>
      <c r="AW116" s="2">
        <v>0</v>
      </c>
      <c r="AX116" s="2">
        <v>0</v>
      </c>
      <c r="AY116" s="2">
        <v>1</v>
      </c>
      <c r="AZ116" s="2">
        <v>0</v>
      </c>
      <c r="BA116" s="2">
        <v>0</v>
      </c>
      <c r="BB116" s="2">
        <v>1</v>
      </c>
      <c r="BC116" s="2">
        <v>0</v>
      </c>
      <c r="BD116" s="2">
        <v>0</v>
      </c>
      <c r="BE116" s="2">
        <v>1</v>
      </c>
      <c r="BF116" s="2">
        <v>0</v>
      </c>
      <c r="BG116" s="2">
        <f t="shared" si="38"/>
        <v>2.2000000000000002</v>
      </c>
      <c r="BH116" s="2">
        <v>1</v>
      </c>
      <c r="BI116" s="2">
        <v>25</v>
      </c>
      <c r="BJ116" s="2">
        <v>2</v>
      </c>
      <c r="BK116" s="2">
        <v>0</v>
      </c>
      <c r="BL116" s="2">
        <v>2</v>
      </c>
      <c r="BM116" s="2">
        <v>0</v>
      </c>
      <c r="BN116" s="2">
        <v>2</v>
      </c>
      <c r="BO116" s="2">
        <v>0</v>
      </c>
      <c r="BP116" s="2">
        <v>2</v>
      </c>
      <c r="BQ116" s="2">
        <v>0</v>
      </c>
      <c r="BR116" s="2">
        <v>2</v>
      </c>
      <c r="BS116" s="2">
        <v>0</v>
      </c>
      <c r="BT116" s="2">
        <f t="shared" si="39"/>
        <v>25</v>
      </c>
      <c r="BU116" s="2">
        <v>2</v>
      </c>
      <c r="BV116" s="2">
        <v>0</v>
      </c>
      <c r="BW116" s="2">
        <v>0</v>
      </c>
      <c r="BX116" s="2">
        <v>0</v>
      </c>
      <c r="BY116" s="2">
        <f t="shared" si="40"/>
        <v>27.2</v>
      </c>
      <c r="BZ116" s="2">
        <v>1</v>
      </c>
      <c r="CA116" s="2">
        <v>1</v>
      </c>
      <c r="CB116" s="2">
        <f>20*0.11</f>
        <v>2.2000000000000002</v>
      </c>
      <c r="CC116" s="2">
        <v>0</v>
      </c>
      <c r="CD116" s="2">
        <v>1</v>
      </c>
      <c r="CE116" s="2">
        <v>0</v>
      </c>
      <c r="CF116" s="2">
        <v>0</v>
      </c>
      <c r="CG116" s="2">
        <v>1</v>
      </c>
      <c r="CH116" s="2">
        <v>0</v>
      </c>
      <c r="CI116" s="2">
        <v>0</v>
      </c>
      <c r="CJ116" s="2">
        <v>1</v>
      </c>
      <c r="CK116" s="2">
        <v>0</v>
      </c>
      <c r="CL116" s="2">
        <v>0</v>
      </c>
      <c r="CM116" s="2">
        <v>1</v>
      </c>
      <c r="CN116" s="2">
        <v>0</v>
      </c>
      <c r="CO116" s="2">
        <v>1</v>
      </c>
      <c r="CP116" s="2">
        <v>25</v>
      </c>
      <c r="CQ116" s="2">
        <v>2</v>
      </c>
      <c r="CR116" s="2">
        <v>0</v>
      </c>
      <c r="CS116" s="2">
        <v>2</v>
      </c>
      <c r="CT116" s="2">
        <v>0</v>
      </c>
      <c r="CU116" s="2">
        <v>2</v>
      </c>
      <c r="CV116" s="2">
        <v>0</v>
      </c>
      <c r="CW116" s="2">
        <v>2</v>
      </c>
      <c r="CX116" s="2">
        <v>0</v>
      </c>
      <c r="CY116" s="2">
        <v>2</v>
      </c>
      <c r="CZ116" s="2">
        <v>0</v>
      </c>
      <c r="DA116" s="2">
        <v>2</v>
      </c>
      <c r="DB116" s="2">
        <v>0</v>
      </c>
      <c r="DC116" s="2">
        <v>0</v>
      </c>
      <c r="DD116" s="2">
        <v>0</v>
      </c>
      <c r="DE116" s="2">
        <f t="shared" si="42"/>
        <v>27.2</v>
      </c>
    </row>
    <row r="117" spans="1:211" s="3" customFormat="1" x14ac:dyDescent="0.2">
      <c r="O117"/>
      <c r="BA117" s="2"/>
      <c r="CI117" s="2"/>
    </row>
    <row r="118" spans="1:211" s="3" customFormat="1" x14ac:dyDescent="0.2">
      <c r="O118"/>
    </row>
    <row r="119" spans="1:211" s="3" customFormat="1" x14ac:dyDescent="0.2">
      <c r="O119"/>
    </row>
    <row r="120" spans="1:211" s="3" customFormat="1" x14ac:dyDescent="0.2">
      <c r="O120"/>
    </row>
    <row r="121" spans="1:211" s="3" customFormat="1" x14ac:dyDescent="0.2">
      <c r="O121"/>
    </row>
    <row r="122" spans="1:211" s="3" customFormat="1" x14ac:dyDescent="0.2">
      <c r="O122"/>
    </row>
    <row r="123" spans="1:211" s="3" customFormat="1" x14ac:dyDescent="0.2">
      <c r="O123"/>
    </row>
    <row r="124" spans="1:211" s="3" customFormat="1" x14ac:dyDescent="0.2">
      <c r="O124"/>
    </row>
    <row r="125" spans="1:211" s="3" customFormat="1" x14ac:dyDescent="0.2">
      <c r="O125"/>
    </row>
    <row r="126" spans="1:211" s="3" customFormat="1" x14ac:dyDescent="0.2">
      <c r="O126"/>
    </row>
    <row r="127" spans="1:211" s="3" customFormat="1" x14ac:dyDescent="0.2">
      <c r="O127"/>
    </row>
    <row r="128" spans="1:211" s="3" customFormat="1" x14ac:dyDescent="0.2">
      <c r="O128"/>
    </row>
    <row r="129" spans="15:15" s="3" customFormat="1" x14ac:dyDescent="0.2">
      <c r="O129"/>
    </row>
    <row r="130" spans="15:15" s="3" customFormat="1" x14ac:dyDescent="0.2">
      <c r="O130"/>
    </row>
    <row r="131" spans="15:15" s="3" customFormat="1" x14ac:dyDescent="0.2">
      <c r="O131"/>
    </row>
    <row r="132" spans="15:15" s="3" customFormat="1" x14ac:dyDescent="0.2">
      <c r="O132"/>
    </row>
    <row r="133" spans="15:15" s="3" customFormat="1" x14ac:dyDescent="0.2">
      <c r="O133"/>
    </row>
    <row r="134" spans="15:15" s="3" customFormat="1" x14ac:dyDescent="0.2">
      <c r="O134"/>
    </row>
    <row r="135" spans="15:15" s="3" customFormat="1" x14ac:dyDescent="0.2">
      <c r="O135"/>
    </row>
    <row r="136" spans="15:15" s="3" customFormat="1" x14ac:dyDescent="0.2">
      <c r="O136"/>
    </row>
    <row r="137" spans="15:15" s="3" customFormat="1" x14ac:dyDescent="0.2">
      <c r="O137"/>
    </row>
    <row r="138" spans="15:15" s="3" customFormat="1" x14ac:dyDescent="0.2">
      <c r="O138"/>
    </row>
    <row r="139" spans="15:15" s="3" customFormat="1" x14ac:dyDescent="0.2">
      <c r="O139"/>
    </row>
    <row r="140" spans="15:15" s="3" customFormat="1" x14ac:dyDescent="0.2">
      <c r="O140"/>
    </row>
    <row r="141" spans="15:15" s="3" customFormat="1" x14ac:dyDescent="0.2">
      <c r="O141"/>
    </row>
    <row r="142" spans="15:15" s="3" customFormat="1" x14ac:dyDescent="0.2">
      <c r="O142"/>
    </row>
    <row r="143" spans="15:15" s="3" customFormat="1" x14ac:dyDescent="0.2">
      <c r="O143"/>
    </row>
    <row r="144" spans="15:15" s="3" customFormat="1" x14ac:dyDescent="0.2">
      <c r="O144"/>
    </row>
    <row r="145" spans="15:15" s="3" customFormat="1" x14ac:dyDescent="0.2">
      <c r="O145"/>
    </row>
    <row r="146" spans="15:15" s="3" customFormat="1" x14ac:dyDescent="0.2">
      <c r="O146"/>
    </row>
    <row r="147" spans="15:15" s="3" customFormat="1" x14ac:dyDescent="0.2">
      <c r="O147"/>
    </row>
    <row r="148" spans="15:15" s="3" customFormat="1" x14ac:dyDescent="0.2">
      <c r="O148"/>
    </row>
    <row r="149" spans="15:15" s="3" customFormat="1" x14ac:dyDescent="0.2">
      <c r="O149"/>
    </row>
    <row r="150" spans="15:15" s="3" customFormat="1" x14ac:dyDescent="0.2">
      <c r="O150"/>
    </row>
    <row r="151" spans="15:15" s="3" customFormat="1" x14ac:dyDescent="0.2">
      <c r="O151"/>
    </row>
    <row r="152" spans="15:15" s="3" customFormat="1" x14ac:dyDescent="0.2">
      <c r="O152"/>
    </row>
    <row r="153" spans="15:15" s="3" customFormat="1" x14ac:dyDescent="0.2">
      <c r="O153"/>
    </row>
    <row r="154" spans="15:15" s="3" customFormat="1" x14ac:dyDescent="0.2">
      <c r="O154"/>
    </row>
    <row r="155" spans="15:15" s="3" customFormat="1" x14ac:dyDescent="0.2">
      <c r="O155"/>
    </row>
    <row r="156" spans="15:15" s="3" customFormat="1" x14ac:dyDescent="0.2">
      <c r="O156"/>
    </row>
    <row r="157" spans="15:15" s="3" customFormat="1" x14ac:dyDescent="0.2">
      <c r="O157"/>
    </row>
    <row r="158" spans="15:15" s="3" customFormat="1" x14ac:dyDescent="0.2">
      <c r="O158"/>
    </row>
    <row r="159" spans="15:15" s="3" customFormat="1" x14ac:dyDescent="0.2">
      <c r="O159"/>
    </row>
    <row r="160" spans="15:15" s="3" customFormat="1" x14ac:dyDescent="0.2">
      <c r="O160"/>
    </row>
    <row r="161" spans="15:15" s="3" customFormat="1" x14ac:dyDescent="0.2">
      <c r="O161"/>
    </row>
    <row r="162" spans="15:15" s="3" customFormat="1" x14ac:dyDescent="0.2">
      <c r="O162"/>
    </row>
    <row r="163" spans="15:15" s="3" customFormat="1" x14ac:dyDescent="0.2">
      <c r="O163"/>
    </row>
    <row r="164" spans="15:15" s="3" customFormat="1" x14ac:dyDescent="0.2">
      <c r="O164"/>
    </row>
    <row r="165" spans="15:15" s="3" customFormat="1" x14ac:dyDescent="0.2">
      <c r="O165"/>
    </row>
    <row r="166" spans="15:15" s="3" customFormat="1" x14ac:dyDescent="0.2">
      <c r="O166"/>
    </row>
    <row r="167" spans="15:15" s="3" customFormat="1" x14ac:dyDescent="0.2">
      <c r="O167"/>
    </row>
    <row r="168" spans="15:15" s="3" customFormat="1" x14ac:dyDescent="0.2">
      <c r="O168"/>
    </row>
    <row r="169" spans="15:15" s="3" customFormat="1" x14ac:dyDescent="0.2">
      <c r="O169"/>
    </row>
    <row r="170" spans="15:15" s="3" customFormat="1" x14ac:dyDescent="0.2">
      <c r="O170"/>
    </row>
    <row r="171" spans="15:15" s="3" customFormat="1" x14ac:dyDescent="0.2">
      <c r="O171"/>
    </row>
    <row r="172" spans="15:15" s="3" customFormat="1" x14ac:dyDescent="0.2">
      <c r="O172"/>
    </row>
    <row r="173" spans="15:15" s="3" customFormat="1" x14ac:dyDescent="0.2">
      <c r="O173"/>
    </row>
    <row r="174" spans="15:15" s="3" customFormat="1" x14ac:dyDescent="0.2">
      <c r="O174"/>
    </row>
    <row r="175" spans="15:15" s="3" customFormat="1" x14ac:dyDescent="0.2">
      <c r="O175"/>
    </row>
    <row r="176" spans="15:15" s="3" customFormat="1" x14ac:dyDescent="0.2">
      <c r="O176"/>
    </row>
    <row r="177" spans="15:15" s="3" customFormat="1" x14ac:dyDescent="0.2">
      <c r="O177"/>
    </row>
    <row r="178" spans="15:15" s="3" customFormat="1" x14ac:dyDescent="0.2">
      <c r="O178"/>
    </row>
    <row r="179" spans="15:15" s="3" customFormat="1" x14ac:dyDescent="0.2">
      <c r="O179"/>
    </row>
    <row r="180" spans="15:15" s="3" customFormat="1" x14ac:dyDescent="0.2">
      <c r="O180"/>
    </row>
    <row r="181" spans="15:15" s="3" customFormat="1" x14ac:dyDescent="0.2">
      <c r="O181"/>
    </row>
    <row r="182" spans="15:15" s="3" customFormat="1" x14ac:dyDescent="0.2">
      <c r="O182"/>
    </row>
    <row r="183" spans="15:15" s="3" customFormat="1" x14ac:dyDescent="0.2">
      <c r="O183"/>
    </row>
    <row r="184" spans="15:15" s="3" customFormat="1" x14ac:dyDescent="0.2">
      <c r="O184"/>
    </row>
    <row r="185" spans="15:15" s="3" customFormat="1" x14ac:dyDescent="0.2">
      <c r="O185"/>
    </row>
    <row r="186" spans="15:15" s="3" customFormat="1" x14ac:dyDescent="0.2">
      <c r="O186"/>
    </row>
    <row r="187" spans="15:15" s="3" customFormat="1" x14ac:dyDescent="0.2">
      <c r="O187"/>
    </row>
    <row r="188" spans="15:15" s="3" customFormat="1" x14ac:dyDescent="0.2">
      <c r="O188"/>
    </row>
    <row r="189" spans="15:15" s="3" customFormat="1" x14ac:dyDescent="0.2">
      <c r="O189"/>
    </row>
    <row r="190" spans="15:15" s="3" customFormat="1" x14ac:dyDescent="0.2">
      <c r="O190"/>
    </row>
    <row r="191" spans="15:15" s="3" customFormat="1" x14ac:dyDescent="0.2">
      <c r="O191"/>
    </row>
    <row r="192" spans="15:15" s="3" customFormat="1" x14ac:dyDescent="0.2">
      <c r="O192"/>
    </row>
    <row r="193" spans="15:15" s="3" customFormat="1" x14ac:dyDescent="0.2">
      <c r="O193"/>
    </row>
    <row r="194" spans="15:15" s="3" customFormat="1" x14ac:dyDescent="0.2">
      <c r="O194"/>
    </row>
    <row r="195" spans="15:15" s="3" customFormat="1" x14ac:dyDescent="0.2">
      <c r="O195"/>
    </row>
    <row r="196" spans="15:15" s="3" customFormat="1" x14ac:dyDescent="0.2">
      <c r="O196"/>
    </row>
    <row r="197" spans="15:15" s="3" customFormat="1" x14ac:dyDescent="0.2">
      <c r="O197"/>
    </row>
    <row r="198" spans="15:15" s="3" customFormat="1" x14ac:dyDescent="0.2">
      <c r="O198"/>
    </row>
    <row r="199" spans="15:15" s="3" customFormat="1" x14ac:dyDescent="0.2">
      <c r="O199"/>
    </row>
    <row r="200" spans="15:15" s="3" customFormat="1" x14ac:dyDescent="0.2">
      <c r="O200"/>
    </row>
    <row r="201" spans="15:15" s="3" customFormat="1" x14ac:dyDescent="0.2">
      <c r="O201"/>
    </row>
    <row r="202" spans="15:15" s="3" customFormat="1" x14ac:dyDescent="0.2">
      <c r="O202"/>
    </row>
    <row r="203" spans="15:15" s="3" customFormat="1" x14ac:dyDescent="0.2">
      <c r="O203"/>
    </row>
    <row r="204" spans="15:15" s="3" customFormat="1" x14ac:dyDescent="0.2">
      <c r="O204"/>
    </row>
    <row r="205" spans="15:15" s="3" customFormat="1" x14ac:dyDescent="0.2">
      <c r="O205"/>
    </row>
    <row r="206" spans="15:15" s="3" customFormat="1" x14ac:dyDescent="0.2">
      <c r="O206"/>
    </row>
    <row r="207" spans="15:15" s="3" customFormat="1" x14ac:dyDescent="0.2">
      <c r="O207"/>
    </row>
    <row r="208" spans="15:15" s="3" customFormat="1" x14ac:dyDescent="0.2">
      <c r="O208"/>
    </row>
    <row r="209" spans="15:15" s="3" customFormat="1" x14ac:dyDescent="0.2">
      <c r="O209"/>
    </row>
    <row r="210" spans="15:15" s="3" customFormat="1" x14ac:dyDescent="0.2">
      <c r="O210"/>
    </row>
    <row r="211" spans="15:15" s="3" customFormat="1" x14ac:dyDescent="0.2">
      <c r="O211"/>
    </row>
    <row r="212" spans="15:15" s="3" customFormat="1" x14ac:dyDescent="0.2">
      <c r="O212"/>
    </row>
    <row r="213" spans="15:15" s="3" customFormat="1" x14ac:dyDescent="0.2">
      <c r="O213"/>
    </row>
    <row r="214" spans="15:15" s="3" customFormat="1" x14ac:dyDescent="0.2">
      <c r="O214"/>
    </row>
    <row r="215" spans="15:15" s="3" customFormat="1" x14ac:dyDescent="0.2">
      <c r="O215"/>
    </row>
    <row r="216" spans="15:15" s="3" customFormat="1" x14ac:dyDescent="0.2">
      <c r="O216"/>
    </row>
    <row r="217" spans="15:15" s="3" customFormat="1" x14ac:dyDescent="0.2">
      <c r="O217"/>
    </row>
    <row r="218" spans="15:15" s="3" customFormat="1" x14ac:dyDescent="0.2">
      <c r="O218"/>
    </row>
    <row r="219" spans="15:15" s="3" customFormat="1" x14ac:dyDescent="0.2">
      <c r="O219"/>
    </row>
    <row r="220" spans="15:15" s="3" customFormat="1" x14ac:dyDescent="0.2">
      <c r="O220"/>
    </row>
    <row r="221" spans="15:15" s="3" customFormat="1" x14ac:dyDescent="0.2">
      <c r="O221"/>
    </row>
    <row r="222" spans="15:15" s="3" customFormat="1" x14ac:dyDescent="0.2">
      <c r="O222"/>
    </row>
    <row r="223" spans="15:15" s="3" customFormat="1" x14ac:dyDescent="0.2">
      <c r="O223"/>
    </row>
    <row r="224" spans="15:15" s="3" customFormat="1" x14ac:dyDescent="0.2">
      <c r="O224"/>
    </row>
    <row r="225" spans="15:15" s="3" customFormat="1" x14ac:dyDescent="0.2">
      <c r="O225"/>
    </row>
    <row r="226" spans="15:15" s="3" customFormat="1" x14ac:dyDescent="0.2">
      <c r="O226"/>
    </row>
    <row r="227" spans="15:15" s="3" customFormat="1" x14ac:dyDescent="0.2">
      <c r="O227"/>
    </row>
    <row r="228" spans="15:15" s="3" customFormat="1" x14ac:dyDescent="0.2">
      <c r="O228"/>
    </row>
    <row r="229" spans="15:15" s="3" customFormat="1" x14ac:dyDescent="0.2">
      <c r="O229"/>
    </row>
    <row r="230" spans="15:15" s="3" customFormat="1" x14ac:dyDescent="0.2">
      <c r="O230"/>
    </row>
    <row r="231" spans="15:15" s="3" customFormat="1" x14ac:dyDescent="0.2">
      <c r="O231"/>
    </row>
    <row r="232" spans="15:15" s="3" customFormat="1" x14ac:dyDescent="0.2">
      <c r="O232"/>
    </row>
    <row r="233" spans="15:15" s="3" customFormat="1" x14ac:dyDescent="0.2">
      <c r="O233"/>
    </row>
    <row r="234" spans="15:15" s="3" customFormat="1" x14ac:dyDescent="0.2">
      <c r="O234"/>
    </row>
    <row r="235" spans="15:15" s="3" customFormat="1" x14ac:dyDescent="0.2">
      <c r="O235"/>
    </row>
    <row r="236" spans="15:15" s="3" customFormat="1" x14ac:dyDescent="0.2">
      <c r="O236"/>
    </row>
    <row r="237" spans="15:15" s="3" customFormat="1" x14ac:dyDescent="0.2">
      <c r="O237"/>
    </row>
    <row r="238" spans="15:15" s="3" customFormat="1" x14ac:dyDescent="0.2">
      <c r="O238"/>
    </row>
    <row r="239" spans="15:15" s="3" customFormat="1" x14ac:dyDescent="0.2">
      <c r="O239"/>
    </row>
    <row r="240" spans="15:15" s="3" customFormat="1" x14ac:dyDescent="0.2">
      <c r="O240"/>
    </row>
    <row r="241" spans="15:67" s="3" customFormat="1" x14ac:dyDescent="0.2">
      <c r="O241"/>
    </row>
    <row r="242" spans="15:67" s="3" customFormat="1" x14ac:dyDescent="0.2">
      <c r="O242"/>
    </row>
    <row r="243" spans="15:67" s="3" customFormat="1" x14ac:dyDescent="0.2">
      <c r="O243"/>
    </row>
    <row r="244" spans="15:67" s="3" customFormat="1" x14ac:dyDescent="0.2">
      <c r="O244"/>
    </row>
    <row r="245" spans="15:67" s="3" customFormat="1" x14ac:dyDescent="0.2">
      <c r="O245"/>
    </row>
    <row r="246" spans="15:67" s="3" customFormat="1" x14ac:dyDescent="0.2">
      <c r="O246"/>
    </row>
    <row r="247" spans="15:67" s="3" customFormat="1" x14ac:dyDescent="0.2">
      <c r="O247"/>
    </row>
    <row r="248" spans="15:67" s="3" customFormat="1" x14ac:dyDescent="0.2">
      <c r="O248"/>
    </row>
    <row r="249" spans="15:67" s="3" customFormat="1" x14ac:dyDescent="0.2">
      <c r="O249"/>
    </row>
    <row r="250" spans="15:67" s="3" customFormat="1" x14ac:dyDescent="0.2">
      <c r="O250"/>
    </row>
    <row r="251" spans="15:67" s="3" customFormat="1" x14ac:dyDescent="0.2">
      <c r="O251"/>
    </row>
    <row r="252" spans="15:67" s="3" customFormat="1" x14ac:dyDescent="0.2">
      <c r="O252"/>
    </row>
    <row r="253" spans="15:67" s="3" customFormat="1" x14ac:dyDescent="0.2">
      <c r="O253"/>
    </row>
    <row r="254" spans="15:67" s="3" customFormat="1" x14ac:dyDescent="0.2">
      <c r="O254"/>
    </row>
    <row r="255" spans="15:67" s="3" customFormat="1" x14ac:dyDescent="0.2">
      <c r="O255"/>
    </row>
    <row r="256" spans="15:67" s="3" customFormat="1" x14ac:dyDescent="0.2">
      <c r="O256"/>
      <c r="BM256" s="11"/>
      <c r="BO256"/>
    </row>
    <row r="257" spans="15:67" s="3" customFormat="1" x14ac:dyDescent="0.2">
      <c r="O257"/>
      <c r="BM257" s="11"/>
      <c r="BO257"/>
    </row>
    <row r="258" spans="15:67" s="3" customFormat="1" x14ac:dyDescent="0.2">
      <c r="O258"/>
      <c r="BM258" s="11"/>
      <c r="BO258"/>
    </row>
    <row r="259" spans="15:67" s="3" customFormat="1" x14ac:dyDescent="0.2">
      <c r="O259"/>
      <c r="BM259" s="11"/>
      <c r="BO259"/>
    </row>
    <row r="260" spans="15:67" s="3" customFormat="1" x14ac:dyDescent="0.2">
      <c r="O260"/>
      <c r="BM260" s="11"/>
      <c r="BO260"/>
    </row>
    <row r="261" spans="15:67" s="3" customFormat="1" x14ac:dyDescent="0.2">
      <c r="O261"/>
      <c r="BM261" s="11"/>
      <c r="BO261"/>
    </row>
    <row r="262" spans="15:67" s="3" customFormat="1" x14ac:dyDescent="0.2">
      <c r="O262"/>
      <c r="BM262" s="11"/>
      <c r="BO262"/>
    </row>
    <row r="263" spans="15:67" s="3" customFormat="1" x14ac:dyDescent="0.2">
      <c r="O263"/>
      <c r="BM263" s="11"/>
      <c r="BO263"/>
    </row>
    <row r="264" spans="15:67" s="3" customFormat="1" x14ac:dyDescent="0.2">
      <c r="O264"/>
      <c r="BM264" s="11"/>
      <c r="BO264"/>
    </row>
    <row r="265" spans="15:67" s="3" customFormat="1" x14ac:dyDescent="0.2">
      <c r="O265"/>
      <c r="BM265" s="11"/>
      <c r="BO265"/>
    </row>
    <row r="266" spans="15:67" s="3" customFormat="1" x14ac:dyDescent="0.2">
      <c r="O266"/>
      <c r="BM266" s="11"/>
      <c r="BO266"/>
    </row>
    <row r="267" spans="15:67" s="3" customFormat="1" x14ac:dyDescent="0.2">
      <c r="O267"/>
      <c r="BM267" s="11"/>
      <c r="BO267"/>
    </row>
    <row r="268" spans="15:67" s="3" customFormat="1" x14ac:dyDescent="0.2">
      <c r="O268"/>
      <c r="BM268" s="11"/>
      <c r="BO268"/>
    </row>
    <row r="269" spans="15:67" s="3" customFormat="1" x14ac:dyDescent="0.2">
      <c r="O269"/>
      <c r="BM269" s="11"/>
      <c r="BO269"/>
    </row>
    <row r="270" spans="15:67" s="3" customFormat="1" x14ac:dyDescent="0.2">
      <c r="O270"/>
      <c r="BM270" s="11"/>
      <c r="BO270"/>
    </row>
    <row r="271" spans="15:67" s="3" customFormat="1" x14ac:dyDescent="0.2">
      <c r="O271"/>
      <c r="BM271" s="11"/>
      <c r="BO271"/>
    </row>
    <row r="272" spans="15:67" s="3" customFormat="1" x14ac:dyDescent="0.2">
      <c r="O272"/>
      <c r="BM272" s="11"/>
      <c r="BO272"/>
    </row>
    <row r="273" spans="15:108" s="3" customFormat="1" x14ac:dyDescent="0.2">
      <c r="O273"/>
      <c r="BM273" s="11"/>
      <c r="BO273"/>
    </row>
    <row r="274" spans="15:108" s="3" customFormat="1" x14ac:dyDescent="0.2">
      <c r="O274"/>
      <c r="BM274" s="11"/>
      <c r="BO274"/>
    </row>
    <row r="275" spans="15:108" s="3" customFormat="1" x14ac:dyDescent="0.2">
      <c r="O275"/>
      <c r="BM275" s="11"/>
      <c r="BO275"/>
    </row>
    <row r="276" spans="15:108" s="3" customFormat="1" x14ac:dyDescent="0.2">
      <c r="O276"/>
      <c r="BM276" s="11"/>
      <c r="BO276"/>
    </row>
    <row r="277" spans="15:108" s="3" customFormat="1" x14ac:dyDescent="0.2">
      <c r="O277"/>
      <c r="BM277" s="11"/>
      <c r="BO277"/>
    </row>
    <row r="278" spans="15:108" s="3" customFormat="1" x14ac:dyDescent="0.2">
      <c r="O278"/>
      <c r="BM278" s="11"/>
      <c r="BO278"/>
      <c r="CT278" s="11"/>
      <c r="CV278"/>
      <c r="CX278" s="11"/>
      <c r="CZ278" s="11"/>
      <c r="DD278" s="11"/>
    </row>
    <row r="279" spans="15:108" s="3" customFormat="1" x14ac:dyDescent="0.2">
      <c r="O279"/>
      <c r="BM279" s="11"/>
      <c r="BO279"/>
      <c r="CT279" s="11"/>
      <c r="CV279"/>
      <c r="CX279" s="11"/>
      <c r="CZ279" s="11"/>
      <c r="DD279" s="11"/>
    </row>
    <row r="280" spans="15:108" s="3" customFormat="1" x14ac:dyDescent="0.2">
      <c r="O280"/>
      <c r="BM280" s="11"/>
      <c r="BO280"/>
      <c r="CT280" s="11"/>
      <c r="CV280"/>
      <c r="CX280" s="11"/>
      <c r="CZ280" s="11"/>
      <c r="DD280" s="11"/>
    </row>
    <row r="281" spans="15:108" s="3" customFormat="1" x14ac:dyDescent="0.2">
      <c r="O281"/>
      <c r="BM281" s="11"/>
      <c r="BO281"/>
      <c r="CT281" s="11"/>
      <c r="CV281"/>
      <c r="CX281" s="11"/>
      <c r="CZ281" s="11"/>
      <c r="DD281" s="11"/>
    </row>
    <row r="282" spans="15:108" s="3" customFormat="1" x14ac:dyDescent="0.2">
      <c r="O282"/>
      <c r="BM282" s="11"/>
      <c r="BO282"/>
      <c r="CT282" s="11"/>
      <c r="CV282"/>
      <c r="CX282" s="11"/>
      <c r="CZ282" s="11"/>
      <c r="DD282" s="11"/>
    </row>
    <row r="283" spans="15:108" s="3" customFormat="1" x14ac:dyDescent="0.2">
      <c r="O283"/>
      <c r="BM283" s="11"/>
      <c r="BO283"/>
      <c r="CT283" s="11"/>
      <c r="CV283"/>
      <c r="CX283" s="11"/>
      <c r="CZ283" s="11"/>
      <c r="DD283" s="11"/>
    </row>
    <row r="284" spans="15:108" s="3" customFormat="1" x14ac:dyDescent="0.2">
      <c r="O284"/>
      <c r="BM284" s="11"/>
      <c r="BO284"/>
      <c r="CT284" s="11"/>
      <c r="CV284"/>
      <c r="CX284" s="11"/>
      <c r="CZ284" s="11"/>
      <c r="DD284" s="11"/>
    </row>
    <row r="285" spans="15:108" s="3" customFormat="1" x14ac:dyDescent="0.2">
      <c r="O285"/>
      <c r="BM285" s="11"/>
      <c r="BO285"/>
      <c r="CT285" s="11"/>
      <c r="CV285"/>
      <c r="CX285" s="11"/>
      <c r="CZ285" s="11"/>
      <c r="DD285" s="11"/>
    </row>
    <row r="286" spans="15:108" s="3" customFormat="1" x14ac:dyDescent="0.2">
      <c r="O286"/>
      <c r="BM286" s="11"/>
      <c r="BO286"/>
      <c r="CT286" s="11"/>
      <c r="CV286"/>
      <c r="CX286" s="11"/>
      <c r="CZ286" s="11"/>
      <c r="DD286" s="11"/>
    </row>
    <row r="287" spans="15:108" s="3" customFormat="1" x14ac:dyDescent="0.2">
      <c r="O287"/>
      <c r="BM287" s="11"/>
      <c r="BO287"/>
      <c r="CT287" s="11"/>
      <c r="CV287"/>
      <c r="CX287" s="11"/>
      <c r="CZ287" s="11"/>
      <c r="DD287" s="11"/>
    </row>
    <row r="288" spans="15:108" s="3" customFormat="1" x14ac:dyDescent="0.2">
      <c r="O288"/>
      <c r="BM288" s="11"/>
      <c r="BO288"/>
      <c r="CT288" s="11"/>
      <c r="CV288"/>
      <c r="CX288" s="11"/>
      <c r="CZ288" s="11"/>
      <c r="DD288" s="11"/>
    </row>
    <row r="289" spans="15:108" s="3" customFormat="1" x14ac:dyDescent="0.2">
      <c r="O289"/>
      <c r="BM289" s="11"/>
      <c r="BO289"/>
      <c r="CT289" s="11"/>
      <c r="CV289"/>
      <c r="CX289" s="11"/>
      <c r="CZ289" s="11"/>
      <c r="DD289" s="11"/>
    </row>
    <row r="290" spans="15:108" s="3" customFormat="1" x14ac:dyDescent="0.2">
      <c r="O290"/>
      <c r="BM290" s="11"/>
      <c r="BO290"/>
      <c r="CT290" s="11"/>
      <c r="CV290"/>
      <c r="CX290" s="11"/>
      <c r="CZ290" s="11"/>
      <c r="DD290" s="11"/>
    </row>
    <row r="291" spans="15:108" s="3" customFormat="1" x14ac:dyDescent="0.2">
      <c r="O291"/>
      <c r="BM291" s="11"/>
      <c r="BO291"/>
      <c r="CT291" s="11"/>
      <c r="CV291"/>
      <c r="CX291" s="11"/>
      <c r="CZ291" s="11"/>
      <c r="DD291" s="11"/>
    </row>
    <row r="292" spans="15:108" s="3" customFormat="1" x14ac:dyDescent="0.2">
      <c r="O292"/>
      <c r="BM292" s="11"/>
      <c r="BO292"/>
      <c r="CT292" s="11"/>
      <c r="CV292"/>
      <c r="CX292" s="11"/>
      <c r="CZ292" s="11"/>
      <c r="DD292" s="11"/>
    </row>
    <row r="293" spans="15:108" s="3" customFormat="1" x14ac:dyDescent="0.2">
      <c r="O293"/>
      <c r="BM293" s="11"/>
      <c r="BO293"/>
      <c r="CT293" s="11"/>
      <c r="CV293"/>
      <c r="CX293" s="11"/>
      <c r="CZ293" s="11"/>
      <c r="DD293" s="11"/>
    </row>
    <row r="294" spans="15:108" s="3" customFormat="1" x14ac:dyDescent="0.2">
      <c r="O294"/>
      <c r="BM294" s="11"/>
      <c r="BO294"/>
      <c r="CT294" s="11"/>
      <c r="CV294"/>
      <c r="CX294" s="11"/>
      <c r="CZ294" s="11"/>
      <c r="DD294" s="11"/>
    </row>
    <row r="295" spans="15:108" s="3" customFormat="1" x14ac:dyDescent="0.2">
      <c r="O295"/>
      <c r="BM295" s="11"/>
      <c r="BO295"/>
      <c r="CT295" s="11"/>
      <c r="CV295"/>
      <c r="CX295" s="11"/>
      <c r="CZ295" s="11"/>
      <c r="DD295" s="11"/>
    </row>
    <row r="296" spans="15:108" s="3" customFormat="1" x14ac:dyDescent="0.2">
      <c r="O296"/>
      <c r="BM296" s="11"/>
      <c r="BO296"/>
      <c r="CT296" s="11"/>
      <c r="CV296"/>
      <c r="CX296" s="11"/>
      <c r="CZ296" s="11"/>
      <c r="DD296" s="11"/>
    </row>
    <row r="297" spans="15:108" s="3" customFormat="1" x14ac:dyDescent="0.2">
      <c r="O297"/>
      <c r="BM297" s="11"/>
      <c r="BO297"/>
      <c r="CT297" s="11"/>
      <c r="CV297"/>
      <c r="CX297" s="11"/>
      <c r="CZ297" s="11"/>
      <c r="DD297" s="11"/>
    </row>
    <row r="298" spans="15:108" s="3" customFormat="1" x14ac:dyDescent="0.2">
      <c r="O298"/>
      <c r="BM298" s="11"/>
      <c r="BO298"/>
      <c r="CT298" s="11"/>
      <c r="CV298"/>
      <c r="CX298" s="11"/>
      <c r="CZ298" s="11"/>
      <c r="DD298" s="11"/>
    </row>
    <row r="299" spans="15:108" s="3" customFormat="1" x14ac:dyDescent="0.2">
      <c r="O299"/>
      <c r="BM299" s="11"/>
      <c r="BO299"/>
      <c r="CT299" s="11"/>
      <c r="CV299"/>
      <c r="CX299" s="11"/>
      <c r="CZ299" s="11"/>
      <c r="DD299" s="11"/>
    </row>
    <row r="300" spans="15:108" s="3" customFormat="1" x14ac:dyDescent="0.2">
      <c r="O300"/>
      <c r="BM300" s="11"/>
      <c r="BO300"/>
      <c r="CT300" s="11"/>
      <c r="CV300"/>
      <c r="CX300" s="11"/>
      <c r="CZ300" s="11"/>
      <c r="DD300" s="11"/>
    </row>
    <row r="301" spans="15:108" s="3" customFormat="1" x14ac:dyDescent="0.2">
      <c r="O301"/>
      <c r="BM301" s="11"/>
      <c r="BO301"/>
      <c r="CT301" s="11"/>
      <c r="CV301"/>
      <c r="CX301" s="11"/>
      <c r="CZ301" s="11"/>
      <c r="DD301" s="11"/>
    </row>
    <row r="302" spans="15:108" s="3" customFormat="1" x14ac:dyDescent="0.2">
      <c r="O302"/>
      <c r="BM302" s="11"/>
      <c r="BO302"/>
      <c r="CT302" s="11"/>
      <c r="CV302"/>
      <c r="CX302" s="11"/>
      <c r="CZ302" s="11"/>
      <c r="DD302" s="11"/>
    </row>
    <row r="303" spans="15:108" s="3" customFormat="1" x14ac:dyDescent="0.2">
      <c r="O303"/>
      <c r="BM303" s="11"/>
      <c r="BO303"/>
      <c r="CT303" s="11"/>
      <c r="CV303"/>
      <c r="CX303" s="11"/>
      <c r="CZ303" s="11"/>
      <c r="DD303" s="11"/>
    </row>
    <row r="304" spans="15:108" s="3" customFormat="1" x14ac:dyDescent="0.2">
      <c r="O304"/>
      <c r="BM304" s="11"/>
      <c r="BO304"/>
      <c r="CT304" s="11"/>
      <c r="CV304"/>
      <c r="CX304" s="11"/>
      <c r="CZ304" s="11"/>
      <c r="DD304" s="11"/>
    </row>
    <row r="305" spans="15:108" s="3" customFormat="1" x14ac:dyDescent="0.2">
      <c r="O305"/>
      <c r="BM305" s="11"/>
      <c r="BO305"/>
      <c r="CT305" s="11"/>
      <c r="CV305"/>
      <c r="CX305" s="11"/>
      <c r="CZ305" s="11"/>
      <c r="DD305" s="11"/>
    </row>
    <row r="306" spans="15:108" s="3" customFormat="1" x14ac:dyDescent="0.2">
      <c r="O306"/>
      <c r="BM306" s="11"/>
      <c r="BO306"/>
      <c r="CT306" s="11"/>
      <c r="CV306"/>
      <c r="CX306" s="11"/>
      <c r="CZ306" s="11"/>
      <c r="DD306" s="11"/>
    </row>
    <row r="307" spans="15:108" s="3" customFormat="1" x14ac:dyDescent="0.2">
      <c r="O307"/>
      <c r="BM307" s="11"/>
      <c r="BO307"/>
      <c r="CT307" s="11"/>
      <c r="CV307"/>
      <c r="CX307" s="11"/>
      <c r="CZ307" s="11"/>
      <c r="DD307" s="11"/>
    </row>
    <row r="308" spans="15:108" s="3" customFormat="1" x14ac:dyDescent="0.2">
      <c r="O308"/>
      <c r="BM308" s="11"/>
      <c r="BO308"/>
      <c r="CT308" s="11"/>
      <c r="CV308"/>
      <c r="CX308" s="11"/>
      <c r="CZ308" s="11"/>
      <c r="DD308" s="11"/>
    </row>
    <row r="309" spans="15:108" s="3" customFormat="1" x14ac:dyDescent="0.2">
      <c r="O309"/>
      <c r="BM309" s="11"/>
      <c r="BO309"/>
      <c r="CT309" s="11"/>
      <c r="CV309"/>
      <c r="CX309" s="11"/>
      <c r="CZ309" s="11"/>
      <c r="DD309" s="11"/>
    </row>
    <row r="310" spans="15:108" s="3" customFormat="1" x14ac:dyDescent="0.2">
      <c r="O310"/>
      <c r="BM310" s="11"/>
      <c r="BO310"/>
      <c r="CT310" s="11"/>
      <c r="CV310"/>
      <c r="CX310" s="11"/>
      <c r="CZ310" s="11"/>
      <c r="DD310" s="11"/>
    </row>
    <row r="311" spans="15:108" s="3" customFormat="1" x14ac:dyDescent="0.2">
      <c r="O311"/>
      <c r="BM311" s="11"/>
      <c r="BO311"/>
      <c r="CT311" s="11"/>
      <c r="CV311"/>
      <c r="CX311" s="11"/>
      <c r="CZ311" s="11"/>
      <c r="DD311" s="11"/>
    </row>
    <row r="312" spans="15:108" s="3" customFormat="1" x14ac:dyDescent="0.2">
      <c r="O312"/>
      <c r="BM312" s="11"/>
      <c r="BO312"/>
      <c r="CT312" s="11"/>
      <c r="CV312"/>
      <c r="CX312" s="11"/>
      <c r="CZ312" s="11"/>
      <c r="DD312" s="11"/>
    </row>
    <row r="313" spans="15:108" s="3" customFormat="1" x14ac:dyDescent="0.2">
      <c r="O313"/>
      <c r="BM313" s="11"/>
      <c r="BO313"/>
      <c r="CT313" s="11"/>
      <c r="CV313"/>
      <c r="CX313" s="11"/>
      <c r="CZ313" s="11"/>
      <c r="DD313" s="11"/>
    </row>
    <row r="314" spans="15:108" s="3" customFormat="1" x14ac:dyDescent="0.2">
      <c r="O314"/>
      <c r="BM314" s="11"/>
      <c r="BO314"/>
      <c r="CT314" s="11"/>
      <c r="CV314"/>
      <c r="CX314" s="11"/>
      <c r="CZ314" s="11"/>
      <c r="DD314" s="11"/>
    </row>
    <row r="315" spans="15:108" s="3" customFormat="1" x14ac:dyDescent="0.2">
      <c r="O315"/>
      <c r="BM315" s="11"/>
      <c r="BO315"/>
      <c r="CT315" s="11"/>
      <c r="CV315"/>
      <c r="CX315" s="11"/>
      <c r="CZ315" s="11"/>
      <c r="DD315" s="11"/>
    </row>
    <row r="316" spans="15:108" s="3" customFormat="1" x14ac:dyDescent="0.2">
      <c r="O316"/>
      <c r="BM316" s="11"/>
      <c r="BO316"/>
      <c r="CT316" s="11"/>
      <c r="CV316"/>
      <c r="CX316" s="11"/>
      <c r="CZ316" s="11"/>
      <c r="DD316" s="11"/>
    </row>
    <row r="317" spans="15:108" s="3" customFormat="1" x14ac:dyDescent="0.2">
      <c r="O317"/>
      <c r="BM317" s="11"/>
      <c r="BO317"/>
      <c r="CT317" s="11"/>
      <c r="CV317"/>
      <c r="CX317" s="11"/>
      <c r="CZ317" s="11"/>
      <c r="DD317" s="11"/>
    </row>
    <row r="318" spans="15:108" s="3" customFormat="1" x14ac:dyDescent="0.2">
      <c r="O318"/>
      <c r="BM318" s="11"/>
      <c r="BO318"/>
      <c r="CT318" s="11"/>
      <c r="CV318"/>
      <c r="CX318" s="11"/>
      <c r="CZ318" s="11"/>
      <c r="DD318" s="11"/>
    </row>
    <row r="319" spans="15:108" s="3" customFormat="1" x14ac:dyDescent="0.2">
      <c r="O319"/>
      <c r="BM319" s="11"/>
      <c r="BO319"/>
      <c r="CT319" s="11"/>
      <c r="CV319"/>
      <c r="CX319" s="11"/>
      <c r="CZ319" s="11"/>
      <c r="DD319" s="11"/>
    </row>
    <row r="320" spans="15:108" s="3" customFormat="1" x14ac:dyDescent="0.2">
      <c r="O320"/>
      <c r="BM320" s="11"/>
      <c r="BO320"/>
      <c r="CT320" s="11"/>
      <c r="CV320"/>
      <c r="CX320" s="11"/>
      <c r="CZ320" s="11"/>
      <c r="DD320" s="11"/>
    </row>
    <row r="321" spans="15:108" s="3" customFormat="1" x14ac:dyDescent="0.2">
      <c r="O321"/>
      <c r="BM321" s="11"/>
      <c r="BO321"/>
      <c r="CT321" s="11"/>
      <c r="CV321"/>
      <c r="CX321" s="11"/>
      <c r="CZ321" s="11"/>
      <c r="DD321" s="11"/>
    </row>
    <row r="322" spans="15:108" s="3" customFormat="1" x14ac:dyDescent="0.2">
      <c r="O322"/>
      <c r="BM322" s="11"/>
      <c r="BO322"/>
      <c r="CT322" s="11"/>
      <c r="CV322"/>
      <c r="CX322" s="11"/>
      <c r="CZ322" s="11"/>
      <c r="DD322" s="11"/>
    </row>
    <row r="323" spans="15:108" s="3" customFormat="1" x14ac:dyDescent="0.2">
      <c r="O323"/>
      <c r="BM323" s="11"/>
      <c r="BO323"/>
      <c r="CT323" s="11"/>
      <c r="CV323"/>
      <c r="CX323" s="11"/>
      <c r="CZ323" s="11"/>
      <c r="DD323" s="11"/>
    </row>
    <row r="324" spans="15:108" s="3" customFormat="1" x14ac:dyDescent="0.2">
      <c r="O324"/>
      <c r="BM324" s="11"/>
      <c r="BO324"/>
      <c r="CT324" s="11"/>
      <c r="CV324"/>
      <c r="CX324" s="11"/>
      <c r="CZ324" s="11"/>
      <c r="DD324" s="11"/>
    </row>
    <row r="325" spans="15:108" s="3" customFormat="1" x14ac:dyDescent="0.2">
      <c r="O325"/>
      <c r="BM325" s="11"/>
      <c r="BO325"/>
      <c r="CT325" s="11"/>
      <c r="CV325"/>
      <c r="CX325" s="11"/>
      <c r="CZ325" s="11"/>
      <c r="DD325" s="11"/>
    </row>
    <row r="326" spans="15:108" s="3" customFormat="1" x14ac:dyDescent="0.2">
      <c r="O326"/>
      <c r="BM326" s="11"/>
      <c r="BO326"/>
      <c r="CT326" s="11"/>
      <c r="CV326"/>
      <c r="CX326" s="11"/>
      <c r="CZ326" s="11"/>
      <c r="DD326" s="11"/>
    </row>
    <row r="327" spans="15:108" s="3" customFormat="1" x14ac:dyDescent="0.2">
      <c r="O327"/>
      <c r="BM327" s="11"/>
      <c r="BO327"/>
      <c r="CT327" s="11"/>
      <c r="CV327"/>
      <c r="CX327" s="11"/>
      <c r="CZ327" s="11"/>
      <c r="DD327" s="11"/>
    </row>
    <row r="328" spans="15:108" s="3" customFormat="1" x14ac:dyDescent="0.2">
      <c r="O328"/>
      <c r="BM328" s="11"/>
      <c r="BO328"/>
      <c r="CT328" s="11"/>
      <c r="CV328"/>
      <c r="CX328" s="11"/>
      <c r="CZ328" s="11"/>
      <c r="DD328" s="11"/>
    </row>
    <row r="329" spans="15:108" s="3" customFormat="1" x14ac:dyDescent="0.2">
      <c r="O329"/>
      <c r="BM329" s="11"/>
      <c r="BO329"/>
      <c r="CT329" s="11"/>
      <c r="CV329"/>
      <c r="CX329" s="11"/>
      <c r="CZ329" s="11"/>
      <c r="DD329" s="11"/>
    </row>
    <row r="330" spans="15:108" s="3" customFormat="1" x14ac:dyDescent="0.2">
      <c r="O330"/>
      <c r="BM330" s="11"/>
      <c r="BO330"/>
      <c r="CT330" s="11"/>
      <c r="CV330"/>
      <c r="CX330" s="11"/>
      <c r="CZ330" s="11"/>
      <c r="DD330" s="11"/>
    </row>
    <row r="331" spans="15:108" s="3" customFormat="1" x14ac:dyDescent="0.2">
      <c r="O331"/>
      <c r="BM331" s="11"/>
      <c r="BO331"/>
      <c r="CT331" s="11"/>
      <c r="CV331"/>
      <c r="CX331" s="11"/>
      <c r="CZ331" s="11"/>
      <c r="DD331" s="11"/>
    </row>
    <row r="332" spans="15:108" s="3" customFormat="1" x14ac:dyDescent="0.2">
      <c r="O332"/>
      <c r="BM332" s="11"/>
      <c r="BO332"/>
      <c r="CT332" s="11"/>
      <c r="CV332"/>
      <c r="CX332" s="11"/>
      <c r="CZ332" s="11"/>
      <c r="DD332" s="11"/>
    </row>
    <row r="333" spans="15:108" s="3" customFormat="1" x14ac:dyDescent="0.2">
      <c r="O333"/>
      <c r="BM333" s="11"/>
      <c r="BO333"/>
      <c r="CT333" s="11"/>
      <c r="CV333"/>
      <c r="CX333" s="11"/>
      <c r="CZ333" s="11"/>
      <c r="DD333" s="11"/>
    </row>
    <row r="334" spans="15:108" s="3" customFormat="1" x14ac:dyDescent="0.2">
      <c r="O334"/>
      <c r="BM334" s="11"/>
      <c r="BO334"/>
      <c r="CT334" s="11"/>
      <c r="CV334"/>
      <c r="CX334" s="11"/>
      <c r="CZ334" s="11"/>
      <c r="DD334" s="11"/>
    </row>
    <row r="335" spans="15:108" s="3" customFormat="1" x14ac:dyDescent="0.2">
      <c r="O335"/>
      <c r="BM335" s="11"/>
      <c r="BO335"/>
      <c r="CT335" s="11"/>
      <c r="CV335"/>
      <c r="CX335" s="11"/>
      <c r="CZ335" s="11"/>
      <c r="DD335" s="11"/>
    </row>
    <row r="336" spans="15:108" s="3" customFormat="1" x14ac:dyDescent="0.2">
      <c r="O336"/>
      <c r="BM336" s="11"/>
      <c r="BO336"/>
      <c r="CE336" s="11"/>
      <c r="CT336" s="11"/>
      <c r="CV336"/>
      <c r="CX336" s="11"/>
      <c r="CZ336" s="11"/>
      <c r="DD336" s="11"/>
    </row>
    <row r="337" spans="15:108" s="3" customFormat="1" x14ac:dyDescent="0.2">
      <c r="O337"/>
      <c r="BM337" s="11"/>
      <c r="BO337"/>
      <c r="CE337" s="11"/>
      <c r="CT337" s="11"/>
      <c r="CV337"/>
      <c r="CX337" s="11"/>
      <c r="CZ337" s="11"/>
      <c r="DD337" s="11"/>
    </row>
    <row r="338" spans="15:108" s="3" customFormat="1" x14ac:dyDescent="0.2">
      <c r="O338"/>
      <c r="BM338" s="11"/>
      <c r="BO338"/>
      <c r="CE338" s="11"/>
      <c r="CT338" s="11"/>
      <c r="CV338"/>
      <c r="CX338" s="11"/>
      <c r="CZ338" s="11"/>
      <c r="DD338" s="11"/>
    </row>
    <row r="339" spans="15:108" s="3" customFormat="1" x14ac:dyDescent="0.2">
      <c r="O339"/>
      <c r="BM339" s="11"/>
      <c r="BO339"/>
      <c r="CE339" s="11"/>
      <c r="CT339" s="11"/>
      <c r="CV339"/>
      <c r="CX339" s="11"/>
      <c r="CZ339" s="11"/>
      <c r="DD339" s="11"/>
    </row>
    <row r="340" spans="15:108" s="3" customFormat="1" x14ac:dyDescent="0.2">
      <c r="O340"/>
      <c r="BM340" s="11"/>
      <c r="BO340"/>
      <c r="CE340" s="11"/>
      <c r="CT340" s="11"/>
      <c r="CV340"/>
      <c r="CX340" s="11"/>
      <c r="CZ340" s="11"/>
      <c r="DD340" s="11"/>
    </row>
    <row r="341" spans="15:108" s="3" customFormat="1" x14ac:dyDescent="0.2">
      <c r="O341"/>
      <c r="BM341" s="11"/>
      <c r="BO341"/>
      <c r="CE341" s="11"/>
      <c r="CT341" s="11"/>
      <c r="CV341"/>
      <c r="CX341" s="11"/>
      <c r="CZ341" s="11"/>
      <c r="DD341" s="11"/>
    </row>
    <row r="342" spans="15:108" s="3" customFormat="1" x14ac:dyDescent="0.2">
      <c r="O342"/>
      <c r="BM342" s="11"/>
      <c r="BO342"/>
      <c r="CE342" s="11"/>
      <c r="CT342" s="11"/>
      <c r="CV342"/>
      <c r="CX342" s="11"/>
      <c r="CZ342" s="11"/>
      <c r="DD342" s="11"/>
    </row>
    <row r="343" spans="15:108" s="3" customFormat="1" x14ac:dyDescent="0.2">
      <c r="O343"/>
      <c r="BM343" s="11"/>
      <c r="BO343"/>
      <c r="CE343" s="11"/>
      <c r="CT343" s="11"/>
      <c r="CV343"/>
      <c r="CX343" s="11"/>
      <c r="CZ343" s="11"/>
      <c r="DD343" s="11"/>
    </row>
    <row r="344" spans="15:108" s="3" customFormat="1" x14ac:dyDescent="0.2">
      <c r="O344"/>
      <c r="BM344" s="11"/>
      <c r="BO344"/>
      <c r="CE344" s="11"/>
      <c r="CT344" s="11"/>
      <c r="CV344"/>
      <c r="CX344" s="11"/>
      <c r="CZ344" s="11"/>
      <c r="DD344" s="11"/>
    </row>
    <row r="345" spans="15:108" s="3" customFormat="1" x14ac:dyDescent="0.2">
      <c r="O345"/>
      <c r="BM345" s="11"/>
      <c r="BO345"/>
      <c r="CE345" s="11"/>
      <c r="CT345" s="11"/>
      <c r="CV345"/>
      <c r="CX345" s="11"/>
      <c r="CZ345" s="11"/>
      <c r="DD345" s="11"/>
    </row>
    <row r="346" spans="15:108" s="3" customFormat="1" x14ac:dyDescent="0.2">
      <c r="O346"/>
      <c r="BM346" s="11"/>
      <c r="BO346"/>
      <c r="CE346" s="11"/>
      <c r="CT346" s="11"/>
      <c r="CV346"/>
      <c r="CX346" s="11"/>
      <c r="CZ346" s="11"/>
      <c r="DD346" s="11"/>
    </row>
    <row r="347" spans="15:108" s="3" customFormat="1" x14ac:dyDescent="0.2">
      <c r="O347"/>
      <c r="BM347" s="11"/>
      <c r="BO347"/>
      <c r="CE347" s="11"/>
      <c r="CT347" s="11"/>
      <c r="CV347"/>
      <c r="CX347" s="11"/>
      <c r="CZ347" s="11"/>
      <c r="DD347" s="11"/>
    </row>
    <row r="348" spans="15:108" s="3" customFormat="1" x14ac:dyDescent="0.2">
      <c r="O348"/>
      <c r="BM348" s="11"/>
      <c r="BO348"/>
      <c r="CE348" s="11"/>
      <c r="CT348" s="11"/>
      <c r="CV348"/>
      <c r="CX348" s="11"/>
      <c r="CZ348" s="11"/>
      <c r="DD348" s="11"/>
    </row>
    <row r="349" spans="15:108" s="3" customFormat="1" x14ac:dyDescent="0.2">
      <c r="O349"/>
      <c r="BM349" s="11"/>
      <c r="BO349"/>
      <c r="CE349" s="11"/>
      <c r="CT349" s="11"/>
      <c r="CV349"/>
      <c r="CX349" s="11"/>
      <c r="CZ349" s="11"/>
      <c r="DD349" s="11"/>
    </row>
    <row r="350" spans="15:108" s="3" customFormat="1" x14ac:dyDescent="0.2">
      <c r="O350"/>
      <c r="BM350" s="11"/>
      <c r="BO350"/>
      <c r="CE350" s="11"/>
      <c r="CT350" s="11"/>
      <c r="CV350"/>
      <c r="CX350" s="11"/>
      <c r="CZ350" s="11"/>
      <c r="DD350" s="11"/>
    </row>
    <row r="351" spans="15:108" s="3" customFormat="1" x14ac:dyDescent="0.2">
      <c r="O351"/>
      <c r="BM351" s="11"/>
      <c r="BO351"/>
      <c r="CE351" s="11"/>
      <c r="CT351" s="11"/>
      <c r="CV351"/>
      <c r="CX351" s="11"/>
      <c r="CZ351" s="11"/>
      <c r="DD351" s="11"/>
    </row>
    <row r="352" spans="15:108" s="3" customFormat="1" x14ac:dyDescent="0.2">
      <c r="O352"/>
      <c r="BM352" s="11"/>
      <c r="BO352"/>
      <c r="CE352" s="11"/>
      <c r="CT352" s="11"/>
      <c r="CV352"/>
      <c r="CX352" s="11"/>
      <c r="CZ352" s="11"/>
      <c r="DD352" s="11"/>
    </row>
    <row r="353" spans="15:108" s="3" customFormat="1" x14ac:dyDescent="0.2">
      <c r="O353"/>
      <c r="BM353" s="11"/>
      <c r="BO353"/>
      <c r="CE353" s="11"/>
      <c r="CT353" s="11"/>
      <c r="CV353"/>
      <c r="CX353" s="11"/>
      <c r="CZ353" s="11"/>
      <c r="DD353" s="11"/>
    </row>
    <row r="354" spans="15:108" s="3" customFormat="1" x14ac:dyDescent="0.2">
      <c r="O354"/>
      <c r="BM354" s="11"/>
      <c r="BO354"/>
      <c r="CE354" s="11"/>
      <c r="CT354" s="11"/>
      <c r="CV354"/>
      <c r="CX354" s="11"/>
      <c r="CZ354" s="11"/>
      <c r="DD354" s="11"/>
    </row>
    <row r="355" spans="15:108" s="3" customFormat="1" x14ac:dyDescent="0.2">
      <c r="O355"/>
      <c r="BM355" s="11"/>
      <c r="BO355"/>
      <c r="CE355" s="11"/>
      <c r="CT355" s="11"/>
      <c r="CV355"/>
      <c r="CX355" s="11"/>
      <c r="CZ355" s="11"/>
      <c r="DD355" s="11"/>
    </row>
    <row r="356" spans="15:108" s="3" customFormat="1" x14ac:dyDescent="0.2">
      <c r="O356"/>
      <c r="BM356" s="11"/>
      <c r="BO356"/>
      <c r="CE356" s="11"/>
      <c r="CT356" s="11"/>
      <c r="CV356"/>
      <c r="CX356" s="11"/>
      <c r="CZ356" s="11"/>
      <c r="DD356" s="11"/>
    </row>
    <row r="357" spans="15:108" s="3" customFormat="1" x14ac:dyDescent="0.2">
      <c r="O357"/>
      <c r="BM357" s="11"/>
      <c r="BO357"/>
      <c r="CE357" s="11"/>
      <c r="CT357" s="11"/>
      <c r="CV357"/>
      <c r="CX357" s="11"/>
      <c r="CZ357" s="11"/>
      <c r="DD357" s="11"/>
    </row>
    <row r="358" spans="15:108" s="3" customFormat="1" x14ac:dyDescent="0.2">
      <c r="O358"/>
      <c r="BM358" s="11"/>
      <c r="BO358"/>
      <c r="CE358" s="11"/>
      <c r="CT358" s="11"/>
      <c r="CV358"/>
      <c r="CX358" s="11"/>
      <c r="CZ358" s="11"/>
      <c r="DD358" s="11"/>
    </row>
    <row r="359" spans="15:108" s="3" customFormat="1" x14ac:dyDescent="0.2">
      <c r="O359"/>
      <c r="BM359" s="11"/>
      <c r="BO359"/>
      <c r="CE359" s="11"/>
      <c r="CT359" s="11"/>
      <c r="CV359"/>
      <c r="CX359" s="11"/>
      <c r="CZ359" s="11"/>
      <c r="DD359" s="11"/>
    </row>
    <row r="360" spans="15:108" s="3" customFormat="1" x14ac:dyDescent="0.2">
      <c r="O360"/>
      <c r="BM360" s="11"/>
      <c r="BO360"/>
      <c r="CE360" s="11"/>
      <c r="CT360" s="11"/>
      <c r="CV360"/>
      <c r="CX360" s="11"/>
      <c r="CZ360" s="11"/>
      <c r="DD360" s="11"/>
    </row>
    <row r="361" spans="15:108" s="3" customFormat="1" x14ac:dyDescent="0.2">
      <c r="O361"/>
      <c r="BM361" s="11"/>
      <c r="BO361"/>
      <c r="CE361" s="11"/>
      <c r="CT361" s="11"/>
      <c r="CV361"/>
      <c r="CX361" s="11"/>
      <c r="CZ361" s="11"/>
      <c r="DD361" s="11"/>
    </row>
    <row r="362" spans="15:108" s="3" customFormat="1" x14ac:dyDescent="0.2">
      <c r="O362"/>
      <c r="BM362" s="11"/>
      <c r="BO362"/>
      <c r="CE362" s="11"/>
      <c r="CT362" s="11"/>
      <c r="CV362"/>
      <c r="CX362" s="11"/>
      <c r="CZ362" s="11"/>
      <c r="DD362" s="11"/>
    </row>
    <row r="363" spans="15:108" s="3" customFormat="1" x14ac:dyDescent="0.2">
      <c r="O363"/>
      <c r="BM363" s="11"/>
      <c r="BO363"/>
      <c r="CE363" s="11"/>
      <c r="CT363" s="11"/>
      <c r="CV363"/>
      <c r="CX363" s="11"/>
      <c r="CZ363" s="11"/>
      <c r="DD363" s="11"/>
    </row>
    <row r="364" spans="15:108" s="3" customFormat="1" x14ac:dyDescent="0.2">
      <c r="O364"/>
      <c r="BM364" s="11"/>
      <c r="BO364"/>
      <c r="CE364" s="11"/>
      <c r="CT364" s="11"/>
      <c r="CV364"/>
      <c r="CX364" s="11"/>
      <c r="CZ364" s="11"/>
      <c r="DD364" s="11"/>
    </row>
    <row r="365" spans="15:108" s="3" customFormat="1" x14ac:dyDescent="0.2">
      <c r="O365"/>
      <c r="BM365" s="11"/>
      <c r="BO365"/>
      <c r="CE365" s="11"/>
      <c r="CT365" s="11"/>
      <c r="CV365"/>
      <c r="CX365" s="11"/>
      <c r="CZ365" s="11"/>
      <c r="DD365" s="11"/>
    </row>
    <row r="366" spans="15:108" s="3" customFormat="1" x14ac:dyDescent="0.2">
      <c r="O366"/>
      <c r="BM366" s="11"/>
      <c r="BO366"/>
      <c r="CE366" s="11"/>
      <c r="CT366" s="11"/>
      <c r="CV366"/>
      <c r="CX366" s="11"/>
      <c r="CZ366" s="11"/>
      <c r="DD366" s="11"/>
    </row>
    <row r="367" spans="15:108" s="3" customFormat="1" x14ac:dyDescent="0.2">
      <c r="O367"/>
      <c r="BM367" s="11"/>
      <c r="BO367"/>
      <c r="CE367" s="11"/>
      <c r="CT367" s="11"/>
      <c r="CV367"/>
      <c r="CX367" s="11"/>
      <c r="CZ367" s="11"/>
      <c r="DD367" s="11"/>
    </row>
    <row r="368" spans="15:108" s="3" customFormat="1" x14ac:dyDescent="0.2">
      <c r="O368"/>
      <c r="BM368" s="11"/>
      <c r="BO368"/>
      <c r="CE368" s="11"/>
      <c r="CT368" s="11"/>
      <c r="CV368"/>
      <c r="CX368" s="11"/>
      <c r="CZ368" s="11"/>
      <c r="DD368" s="11"/>
    </row>
    <row r="369" spans="15:108" s="3" customFormat="1" x14ac:dyDescent="0.2">
      <c r="O369"/>
      <c r="BM369" s="11"/>
      <c r="BO369"/>
      <c r="CE369" s="11"/>
      <c r="CT369" s="11"/>
      <c r="CV369"/>
      <c r="CX369" s="11"/>
      <c r="CZ369" s="11"/>
      <c r="DD369" s="11"/>
    </row>
    <row r="370" spans="15:108" s="3" customFormat="1" x14ac:dyDescent="0.2">
      <c r="O370"/>
      <c r="BM370" s="11"/>
      <c r="BO370"/>
      <c r="CE370" s="11"/>
      <c r="CT370" s="11"/>
      <c r="CV370"/>
      <c r="CX370" s="11"/>
      <c r="CZ370" s="11"/>
      <c r="DD370" s="11"/>
    </row>
    <row r="371" spans="15:108" s="3" customFormat="1" x14ac:dyDescent="0.2">
      <c r="O371"/>
      <c r="BM371" s="11"/>
      <c r="BO371"/>
      <c r="CE371" s="11"/>
      <c r="CT371" s="11"/>
      <c r="CV371"/>
      <c r="CX371" s="11"/>
      <c r="CZ371" s="11"/>
      <c r="DD371" s="11"/>
    </row>
    <row r="372" spans="15:108" s="3" customFormat="1" x14ac:dyDescent="0.2">
      <c r="O372"/>
      <c r="BM372" s="11"/>
      <c r="BO372"/>
      <c r="CE372" s="11"/>
      <c r="CT372" s="11"/>
      <c r="CV372"/>
      <c r="CX372" s="11"/>
      <c r="CZ372" s="11"/>
      <c r="DD372" s="11"/>
    </row>
    <row r="373" spans="15:108" s="3" customFormat="1" x14ac:dyDescent="0.2">
      <c r="O373"/>
      <c r="BM373" s="11"/>
      <c r="BO373"/>
      <c r="CE373" s="11"/>
      <c r="CT373" s="11"/>
      <c r="CV373"/>
      <c r="CX373" s="11"/>
      <c r="CZ373" s="11"/>
      <c r="DD373" s="11"/>
    </row>
    <row r="374" spans="15:108" s="3" customFormat="1" x14ac:dyDescent="0.2">
      <c r="O374"/>
      <c r="BM374" s="11"/>
      <c r="BO374"/>
      <c r="CE374" s="11"/>
      <c r="CT374" s="11"/>
      <c r="CV374"/>
      <c r="CX374" s="11"/>
      <c r="CZ374" s="11"/>
      <c r="DD374" s="11"/>
    </row>
    <row r="375" spans="15:108" s="3" customFormat="1" x14ac:dyDescent="0.2">
      <c r="O375"/>
      <c r="BM375" s="11"/>
      <c r="BO375"/>
      <c r="CE375" s="11"/>
      <c r="CT375" s="11"/>
      <c r="CV375"/>
      <c r="CX375" s="11"/>
      <c r="CZ375" s="11"/>
      <c r="DD375" s="11"/>
    </row>
    <row r="376" spans="15:108" s="3" customFormat="1" x14ac:dyDescent="0.2">
      <c r="O376"/>
      <c r="BM376" s="11"/>
      <c r="BO376"/>
      <c r="CE376" s="11"/>
      <c r="CT376" s="11"/>
      <c r="CV376"/>
      <c r="CX376" s="11"/>
      <c r="CZ376" s="11"/>
      <c r="DD376" s="11"/>
    </row>
    <row r="377" spans="15:108" s="3" customFormat="1" x14ac:dyDescent="0.2">
      <c r="O377"/>
      <c r="BM377" s="11"/>
      <c r="BO377"/>
      <c r="CE377" s="11"/>
      <c r="CT377" s="11"/>
      <c r="CV377"/>
      <c r="CX377" s="11"/>
      <c r="CZ377" s="11"/>
      <c r="DD377" s="11"/>
    </row>
    <row r="378" spans="15:108" s="3" customFormat="1" x14ac:dyDescent="0.2">
      <c r="O378"/>
      <c r="BM378" s="11"/>
      <c r="BO378"/>
      <c r="CE378" s="11"/>
      <c r="CT378" s="11"/>
      <c r="CV378"/>
      <c r="CX378" s="11"/>
      <c r="CZ378" s="11"/>
      <c r="DD378" s="11"/>
    </row>
    <row r="379" spans="15:108" s="3" customFormat="1" x14ac:dyDescent="0.2">
      <c r="O379"/>
      <c r="BM379" s="11"/>
      <c r="BO379"/>
      <c r="CE379" s="11"/>
      <c r="CT379" s="11"/>
      <c r="CV379"/>
      <c r="CX379" s="11"/>
      <c r="CZ379" s="11"/>
      <c r="DD379" s="11"/>
    </row>
    <row r="380" spans="15:108" s="3" customFormat="1" x14ac:dyDescent="0.2">
      <c r="O380"/>
      <c r="BM380" s="11"/>
      <c r="BO380"/>
      <c r="CE380" s="11"/>
      <c r="CT380" s="11"/>
      <c r="CV380"/>
      <c r="CX380" s="11"/>
      <c r="CZ380" s="11"/>
      <c r="DD380" s="11"/>
    </row>
    <row r="381" spans="15:108" s="3" customFormat="1" x14ac:dyDescent="0.2">
      <c r="O381"/>
      <c r="BM381" s="11"/>
      <c r="BO381"/>
      <c r="CE381" s="11"/>
      <c r="CT381" s="11"/>
      <c r="CV381"/>
      <c r="CX381" s="11"/>
      <c r="CZ381" s="11"/>
      <c r="DD381" s="11"/>
    </row>
    <row r="382" spans="15:108" s="3" customFormat="1" x14ac:dyDescent="0.2">
      <c r="O382"/>
      <c r="BM382" s="11"/>
      <c r="BO382"/>
      <c r="CE382" s="11"/>
      <c r="CT382" s="11"/>
      <c r="CV382"/>
      <c r="CX382" s="11"/>
      <c r="CZ382" s="11"/>
      <c r="DD382" s="11"/>
    </row>
    <row r="383" spans="15:108" s="3" customFormat="1" x14ac:dyDescent="0.2">
      <c r="O383"/>
      <c r="BM383" s="11"/>
      <c r="BO383"/>
      <c r="CE383" s="11"/>
      <c r="CT383" s="11"/>
      <c r="CV383"/>
      <c r="CX383" s="11"/>
      <c r="CZ383" s="11"/>
      <c r="DD383" s="11"/>
    </row>
    <row r="384" spans="15:108" s="3" customFormat="1" x14ac:dyDescent="0.2">
      <c r="O384"/>
      <c r="BM384" s="11"/>
      <c r="BO384"/>
      <c r="CE384" s="11"/>
      <c r="CT384" s="11"/>
      <c r="CV384"/>
      <c r="CX384" s="11"/>
      <c r="CZ384" s="11"/>
      <c r="DD384" s="11"/>
    </row>
    <row r="385" spans="15:108" s="3" customFormat="1" x14ac:dyDescent="0.2">
      <c r="O385"/>
      <c r="BM385" s="11"/>
      <c r="BO385"/>
      <c r="CE385" s="11"/>
      <c r="CT385" s="11"/>
      <c r="CV385"/>
      <c r="CX385" s="11"/>
      <c r="CZ385" s="11"/>
      <c r="DD385" s="11"/>
    </row>
    <row r="386" spans="15:108" s="3" customFormat="1" x14ac:dyDescent="0.2">
      <c r="O386"/>
      <c r="BM386" s="11"/>
      <c r="BO386"/>
      <c r="CE386" s="11"/>
      <c r="CT386" s="11"/>
      <c r="CV386"/>
      <c r="CX386" s="11"/>
      <c r="CZ386" s="11"/>
      <c r="DD386" s="11"/>
    </row>
    <row r="387" spans="15:108" s="3" customFormat="1" x14ac:dyDescent="0.2">
      <c r="O387"/>
      <c r="BM387" s="11"/>
      <c r="BO387"/>
      <c r="CE387" s="11"/>
      <c r="CT387" s="11"/>
      <c r="CV387"/>
      <c r="CX387" s="11"/>
      <c r="CZ387" s="11"/>
      <c r="DD387" s="11"/>
    </row>
    <row r="388" spans="15:108" s="3" customFormat="1" x14ac:dyDescent="0.2">
      <c r="O388"/>
      <c r="BM388" s="11"/>
      <c r="BO388"/>
      <c r="CE388" s="11"/>
      <c r="CT388" s="11"/>
      <c r="CV388"/>
      <c r="CX388" s="11"/>
      <c r="CZ388" s="11"/>
      <c r="DD388" s="11"/>
    </row>
    <row r="389" spans="15:108" s="3" customFormat="1" x14ac:dyDescent="0.2">
      <c r="O389"/>
      <c r="BM389" s="11"/>
      <c r="BO389"/>
      <c r="CE389" s="11"/>
      <c r="CT389" s="11"/>
      <c r="CV389"/>
      <c r="CX389" s="11"/>
      <c r="CZ389" s="11"/>
      <c r="DD389" s="11"/>
    </row>
    <row r="390" spans="15:108" s="3" customFormat="1" x14ac:dyDescent="0.2">
      <c r="O390"/>
      <c r="BM390" s="11"/>
      <c r="BO390"/>
      <c r="CE390" s="11"/>
      <c r="CT390" s="11"/>
      <c r="CV390"/>
      <c r="CX390" s="11"/>
      <c r="CZ390" s="11"/>
      <c r="DD390" s="11"/>
    </row>
    <row r="391" spans="15:108" s="3" customFormat="1" x14ac:dyDescent="0.2">
      <c r="O391"/>
      <c r="BM391" s="11"/>
      <c r="BO391"/>
      <c r="CE391" s="11"/>
      <c r="CT391" s="11"/>
      <c r="CV391"/>
      <c r="CX391" s="11"/>
      <c r="CZ391" s="11"/>
      <c r="DD391" s="11"/>
    </row>
    <row r="392" spans="15:108" s="3" customFormat="1" x14ac:dyDescent="0.2">
      <c r="O392"/>
      <c r="BM392" s="11"/>
      <c r="BO392"/>
      <c r="CE392" s="11"/>
      <c r="CT392" s="11"/>
      <c r="CV392"/>
      <c r="CX392" s="11"/>
      <c r="CZ392" s="11"/>
      <c r="DD392" s="11"/>
    </row>
    <row r="393" spans="15:108" s="3" customFormat="1" x14ac:dyDescent="0.2">
      <c r="O393"/>
      <c r="BM393" s="11"/>
      <c r="BO393"/>
      <c r="CE393" s="11"/>
      <c r="CT393" s="11"/>
      <c r="CV393"/>
      <c r="CX393" s="11"/>
      <c r="CZ393" s="11"/>
      <c r="DD393" s="11"/>
    </row>
    <row r="394" spans="15:108" s="3" customFormat="1" x14ac:dyDescent="0.2">
      <c r="O394"/>
      <c r="BM394" s="11"/>
      <c r="BO394"/>
      <c r="CE394" s="11"/>
      <c r="CT394" s="11"/>
      <c r="CV394"/>
      <c r="CX394" s="11"/>
      <c r="CZ394" s="11"/>
      <c r="DD394" s="11"/>
    </row>
    <row r="395" spans="15:108" s="3" customFormat="1" x14ac:dyDescent="0.2">
      <c r="O395"/>
      <c r="BM395" s="11"/>
      <c r="BO395"/>
      <c r="CE395" s="11"/>
      <c r="CT395" s="11"/>
      <c r="CV395"/>
      <c r="CX395" s="11"/>
      <c r="CZ395" s="11"/>
      <c r="DD395" s="11"/>
    </row>
    <row r="396" spans="15:108" s="3" customFormat="1" x14ac:dyDescent="0.2">
      <c r="O396"/>
      <c r="BM396" s="11"/>
      <c r="BO396"/>
      <c r="CE396" s="11"/>
      <c r="CT396" s="11"/>
      <c r="CV396"/>
      <c r="CX396" s="11"/>
      <c r="CZ396" s="11"/>
      <c r="DD396" s="11"/>
    </row>
    <row r="397" spans="15:108" s="3" customFormat="1" x14ac:dyDescent="0.2">
      <c r="O397"/>
      <c r="BM397" s="11"/>
      <c r="BO397"/>
      <c r="CE397" s="11"/>
      <c r="CT397" s="11"/>
      <c r="CV397"/>
      <c r="CX397" s="11"/>
      <c r="CZ397" s="11"/>
      <c r="DD397" s="11"/>
    </row>
    <row r="398" spans="15:108" s="3" customFormat="1" x14ac:dyDescent="0.2">
      <c r="O398"/>
      <c r="BM398" s="11"/>
      <c r="BO398"/>
      <c r="CE398" s="11"/>
      <c r="CT398" s="11"/>
      <c r="CV398"/>
      <c r="CX398" s="11"/>
      <c r="CZ398" s="11"/>
      <c r="DD398" s="11"/>
    </row>
    <row r="399" spans="15:108" s="3" customFormat="1" x14ac:dyDescent="0.2">
      <c r="O399"/>
      <c r="BM399" s="11"/>
      <c r="BO399"/>
      <c r="CE399" s="11"/>
      <c r="CT399" s="11"/>
      <c r="CV399"/>
      <c r="CX399" s="11"/>
      <c r="CZ399" s="11"/>
      <c r="DD399" s="11"/>
    </row>
    <row r="400" spans="15:108" s="3" customFormat="1" x14ac:dyDescent="0.2">
      <c r="O400"/>
      <c r="BM400" s="11"/>
      <c r="BO400"/>
      <c r="CE400" s="11"/>
      <c r="CT400" s="11"/>
      <c r="CV400"/>
      <c r="CX400" s="11"/>
      <c r="CZ400" s="11"/>
      <c r="DD400" s="11"/>
    </row>
    <row r="401" spans="15:108" s="3" customFormat="1" x14ac:dyDescent="0.2">
      <c r="O401"/>
      <c r="BM401" s="11"/>
      <c r="BO401"/>
      <c r="CE401" s="11"/>
      <c r="CT401" s="11"/>
      <c r="CV401"/>
      <c r="CX401" s="11"/>
      <c r="CZ401" s="11"/>
      <c r="DD401" s="11"/>
    </row>
    <row r="402" spans="15:108" s="3" customFormat="1" x14ac:dyDescent="0.2">
      <c r="O402"/>
      <c r="BM402" s="11"/>
      <c r="BO402"/>
      <c r="CE402" s="11"/>
      <c r="CT402" s="11"/>
      <c r="CV402"/>
      <c r="CX402" s="11"/>
      <c r="CZ402" s="11"/>
      <c r="DD402" s="11"/>
    </row>
    <row r="403" spans="15:108" s="3" customFormat="1" x14ac:dyDescent="0.2">
      <c r="O403"/>
      <c r="BM403" s="11"/>
      <c r="BO403"/>
      <c r="CE403" s="11"/>
      <c r="CT403" s="11"/>
      <c r="CV403"/>
      <c r="CX403" s="11"/>
      <c r="CZ403" s="11"/>
      <c r="DD403" s="11"/>
    </row>
    <row r="404" spans="15:108" s="3" customFormat="1" x14ac:dyDescent="0.2">
      <c r="O404"/>
      <c r="BM404" s="11"/>
      <c r="BO404"/>
      <c r="CE404" s="11"/>
      <c r="CT404" s="11"/>
      <c r="CV404"/>
      <c r="CX404" s="11"/>
      <c r="CZ404" s="11"/>
      <c r="DD404" s="11"/>
    </row>
    <row r="405" spans="15:108" s="3" customFormat="1" x14ac:dyDescent="0.2">
      <c r="O405"/>
      <c r="BM405" s="11"/>
      <c r="BO405"/>
      <c r="CE405" s="11"/>
      <c r="CT405" s="11"/>
      <c r="CV405"/>
      <c r="CX405" s="11"/>
      <c r="CZ405" s="11"/>
      <c r="DD405" s="11"/>
    </row>
    <row r="406" spans="15:108" s="3" customFormat="1" x14ac:dyDescent="0.2">
      <c r="O406"/>
      <c r="BM406" s="11"/>
      <c r="BO406"/>
      <c r="CE406" s="11"/>
      <c r="CT406" s="11"/>
      <c r="CV406"/>
      <c r="CX406" s="11"/>
      <c r="CZ406" s="11"/>
      <c r="DD406" s="11"/>
    </row>
    <row r="407" spans="15:108" s="3" customFormat="1" x14ac:dyDescent="0.2">
      <c r="O407"/>
      <c r="BM407" s="11"/>
      <c r="BO407"/>
      <c r="CE407" s="11"/>
      <c r="CT407" s="11"/>
      <c r="CV407"/>
      <c r="CX407" s="11"/>
      <c r="CZ407" s="11"/>
      <c r="DD407" s="11"/>
    </row>
    <row r="408" spans="15:108" s="3" customFormat="1" x14ac:dyDescent="0.2">
      <c r="O408"/>
      <c r="BM408" s="11"/>
      <c r="BO408"/>
      <c r="CE408" s="11"/>
      <c r="CT408" s="11"/>
      <c r="CV408"/>
      <c r="CX408" s="11"/>
      <c r="CZ408" s="11"/>
      <c r="DD408" s="11"/>
    </row>
    <row r="409" spans="15:108" s="3" customFormat="1" x14ac:dyDescent="0.2">
      <c r="O409"/>
      <c r="BM409" s="11"/>
      <c r="BO409"/>
      <c r="CE409" s="11"/>
      <c r="CT409" s="11"/>
      <c r="CV409"/>
      <c r="CX409" s="11"/>
      <c r="CZ409" s="11"/>
      <c r="DD409" s="11"/>
    </row>
    <row r="410" spans="15:108" s="3" customFormat="1" x14ac:dyDescent="0.2">
      <c r="O410"/>
      <c r="BM410" s="11"/>
      <c r="BO410"/>
      <c r="CE410" s="11"/>
      <c r="CT410" s="11"/>
      <c r="CV410"/>
      <c r="CX410" s="11"/>
      <c r="CZ410" s="11"/>
      <c r="DD410" s="11"/>
    </row>
    <row r="411" spans="15:108" s="3" customFormat="1" x14ac:dyDescent="0.2">
      <c r="O411"/>
      <c r="BM411" s="11"/>
      <c r="BO411"/>
      <c r="CE411" s="11"/>
      <c r="CT411" s="11"/>
      <c r="CV411"/>
      <c r="CX411" s="11"/>
      <c r="CZ411" s="11"/>
      <c r="DD411" s="11"/>
    </row>
    <row r="412" spans="15:108" s="3" customFormat="1" x14ac:dyDescent="0.2">
      <c r="O412"/>
      <c r="BM412" s="11"/>
      <c r="BO412"/>
      <c r="CE412" s="11"/>
      <c r="CT412" s="11"/>
      <c r="CV412"/>
      <c r="CX412" s="11"/>
      <c r="CZ412" s="11"/>
      <c r="DD412" s="11"/>
    </row>
    <row r="413" spans="15:108" s="3" customFormat="1" x14ac:dyDescent="0.2">
      <c r="O413"/>
      <c r="BM413" s="11"/>
      <c r="BO413"/>
      <c r="CE413" s="11"/>
      <c r="CT413" s="11"/>
      <c r="CV413"/>
      <c r="CX413" s="11"/>
      <c r="CZ413" s="11"/>
      <c r="DD413" s="11"/>
    </row>
    <row r="414" spans="15:108" s="3" customFormat="1" x14ac:dyDescent="0.2">
      <c r="O414"/>
      <c r="BM414" s="11"/>
      <c r="BO414"/>
      <c r="CE414" s="11"/>
      <c r="CT414" s="11"/>
      <c r="CV414"/>
      <c r="CX414" s="11"/>
      <c r="CZ414" s="11"/>
      <c r="DD414" s="11"/>
    </row>
    <row r="415" spans="15:108" s="3" customFormat="1" x14ac:dyDescent="0.2">
      <c r="O415"/>
      <c r="BM415" s="11"/>
      <c r="BO415"/>
      <c r="CE415" s="11"/>
      <c r="CT415" s="11"/>
      <c r="CV415"/>
      <c r="CX415" s="11"/>
      <c r="CZ415" s="11"/>
      <c r="DD415" s="11"/>
    </row>
    <row r="416" spans="15:108" s="3" customFormat="1" x14ac:dyDescent="0.2">
      <c r="O416"/>
      <c r="BM416" s="11"/>
      <c r="BO416"/>
      <c r="CE416" s="11"/>
      <c r="CT416" s="11"/>
      <c r="CV416"/>
      <c r="CX416" s="11"/>
      <c r="CZ416" s="11"/>
      <c r="DD416" s="11"/>
    </row>
    <row r="417" spans="15:108" s="3" customFormat="1" x14ac:dyDescent="0.2">
      <c r="O417"/>
      <c r="BM417" s="11"/>
      <c r="BO417"/>
      <c r="CE417" s="11"/>
      <c r="CT417" s="11"/>
      <c r="CV417"/>
      <c r="CX417" s="11"/>
      <c r="CZ417" s="11"/>
      <c r="DD417" s="11"/>
    </row>
    <row r="418" spans="15:108" s="3" customFormat="1" x14ac:dyDescent="0.2">
      <c r="O418"/>
      <c r="BM418" s="11"/>
      <c r="BO418"/>
      <c r="CE418" s="11"/>
      <c r="CT418" s="11"/>
      <c r="CV418"/>
      <c r="CX418" s="11"/>
      <c r="CZ418" s="11"/>
      <c r="DD418" s="11"/>
    </row>
    <row r="419" spans="15:108" s="3" customFormat="1" x14ac:dyDescent="0.2">
      <c r="O419"/>
      <c r="BM419" s="11"/>
      <c r="BO419"/>
      <c r="CE419" s="11"/>
      <c r="CT419" s="11"/>
      <c r="CV419"/>
      <c r="CX419" s="11"/>
      <c r="CZ419" s="11"/>
      <c r="DD419" s="11"/>
    </row>
    <row r="420" spans="15:108" s="3" customFormat="1" x14ac:dyDescent="0.2">
      <c r="O420"/>
      <c r="BM420" s="11"/>
      <c r="BO420"/>
      <c r="CE420" s="11"/>
      <c r="CT420" s="11"/>
      <c r="CV420"/>
      <c r="CX420" s="11"/>
      <c r="CZ420" s="11"/>
      <c r="DD420" s="11"/>
    </row>
    <row r="421" spans="15:108" s="3" customFormat="1" x14ac:dyDescent="0.2">
      <c r="O421"/>
      <c r="BM421" s="11"/>
      <c r="BO421"/>
      <c r="CE421" s="11"/>
      <c r="CT421" s="11"/>
      <c r="CV421"/>
      <c r="CX421" s="11"/>
      <c r="CZ421" s="11"/>
      <c r="DD421" s="11"/>
    </row>
    <row r="422" spans="15:108" s="3" customFormat="1" x14ac:dyDescent="0.2">
      <c r="O422"/>
      <c r="BM422" s="11"/>
      <c r="BO422"/>
      <c r="CE422" s="11"/>
      <c r="CT422" s="11"/>
      <c r="CV422"/>
      <c r="CX422" s="11"/>
      <c r="CZ422" s="11"/>
      <c r="DD422" s="11"/>
    </row>
    <row r="423" spans="15:108" s="3" customFormat="1" x14ac:dyDescent="0.2">
      <c r="O423"/>
      <c r="BM423" s="11"/>
      <c r="BO423"/>
      <c r="CE423" s="11"/>
      <c r="CT423" s="11"/>
      <c r="CV423"/>
      <c r="CX423" s="11"/>
      <c r="CZ423" s="11"/>
      <c r="DD423" s="11"/>
    </row>
    <row r="424" spans="15:108" s="3" customFormat="1" x14ac:dyDescent="0.2">
      <c r="O424"/>
      <c r="BM424" s="11"/>
      <c r="BO424"/>
      <c r="CE424" s="11"/>
      <c r="CT424" s="11"/>
      <c r="CV424"/>
      <c r="CX424" s="11"/>
      <c r="CZ424" s="11"/>
      <c r="DD424" s="11"/>
    </row>
    <row r="425" spans="15:108" s="3" customFormat="1" x14ac:dyDescent="0.2">
      <c r="O425"/>
      <c r="BM425" s="11"/>
      <c r="BO425"/>
      <c r="CE425" s="11"/>
      <c r="CT425" s="11"/>
      <c r="CV425"/>
      <c r="CX425" s="11"/>
      <c r="CZ425" s="11"/>
      <c r="DD425" s="11"/>
    </row>
    <row r="426" spans="15:108" s="3" customFormat="1" x14ac:dyDescent="0.2">
      <c r="O426"/>
      <c r="BM426" s="11"/>
      <c r="BO426"/>
      <c r="CE426" s="11"/>
      <c r="CT426" s="11"/>
      <c r="CV426"/>
      <c r="CX426" s="11"/>
      <c r="CZ426" s="11"/>
      <c r="DD426" s="11"/>
    </row>
    <row r="427" spans="15:108" s="3" customFormat="1" x14ac:dyDescent="0.2">
      <c r="O427"/>
      <c r="BM427" s="11"/>
      <c r="BO427"/>
      <c r="CE427" s="11"/>
      <c r="CT427" s="11"/>
      <c r="CV427"/>
      <c r="CX427" s="11"/>
      <c r="CZ427" s="11"/>
      <c r="DD427" s="11"/>
    </row>
    <row r="428" spans="15:108" s="3" customFormat="1" x14ac:dyDescent="0.2">
      <c r="O428"/>
      <c r="BM428" s="11"/>
      <c r="BO428"/>
      <c r="CE428" s="11"/>
      <c r="CT428" s="11"/>
      <c r="CV428"/>
      <c r="CX428" s="11"/>
      <c r="CZ428" s="11"/>
      <c r="DD428" s="11"/>
    </row>
    <row r="429" spans="15:108" s="3" customFormat="1" x14ac:dyDescent="0.2">
      <c r="O429"/>
      <c r="BM429" s="11"/>
      <c r="BO429"/>
      <c r="CE429" s="11"/>
      <c r="CT429" s="11"/>
      <c r="CV429"/>
      <c r="CX429" s="11"/>
      <c r="CZ429" s="11"/>
      <c r="DD429" s="11"/>
    </row>
    <row r="430" spans="15:108" s="3" customFormat="1" x14ac:dyDescent="0.2">
      <c r="O430"/>
      <c r="BM430" s="11"/>
      <c r="BO430"/>
      <c r="CE430" s="11"/>
      <c r="CT430" s="11"/>
      <c r="CV430"/>
      <c r="CX430" s="11"/>
      <c r="CZ430" s="11"/>
      <c r="DD430" s="11"/>
    </row>
    <row r="431" spans="15:108" s="3" customFormat="1" x14ac:dyDescent="0.2">
      <c r="O431"/>
      <c r="BM431" s="11"/>
      <c r="BO431"/>
      <c r="CE431" s="11"/>
      <c r="CT431" s="11"/>
      <c r="CV431"/>
      <c r="CX431" s="11"/>
      <c r="CZ431" s="11"/>
      <c r="DD431" s="11"/>
    </row>
    <row r="432" spans="15:108" s="3" customFormat="1" x14ac:dyDescent="0.2">
      <c r="O432"/>
      <c r="BM432" s="11"/>
      <c r="BO432"/>
      <c r="CE432" s="11"/>
      <c r="CT432" s="11"/>
      <c r="CV432"/>
      <c r="CX432" s="11"/>
      <c r="CZ432" s="11"/>
      <c r="DD432" s="11"/>
    </row>
    <row r="433" spans="15:108" s="3" customFormat="1" x14ac:dyDescent="0.2">
      <c r="O433"/>
      <c r="BM433" s="11"/>
      <c r="BO433"/>
      <c r="CE433" s="11"/>
      <c r="CT433" s="11"/>
      <c r="CV433"/>
      <c r="CX433" s="11"/>
      <c r="CZ433" s="11"/>
      <c r="DD433" s="11"/>
    </row>
    <row r="434" spans="15:108" s="3" customFormat="1" x14ac:dyDescent="0.2">
      <c r="O434"/>
      <c r="BM434" s="11"/>
      <c r="BO434"/>
      <c r="CE434" s="11"/>
      <c r="CT434" s="11"/>
      <c r="CV434"/>
      <c r="CX434" s="11"/>
      <c r="CZ434" s="11"/>
      <c r="DD434" s="11"/>
    </row>
    <row r="435" spans="15:108" s="3" customFormat="1" x14ac:dyDescent="0.2">
      <c r="O435"/>
      <c r="BM435" s="11"/>
      <c r="BO435"/>
      <c r="CE435" s="11"/>
      <c r="CT435" s="11"/>
      <c r="CV435"/>
      <c r="CX435" s="11"/>
      <c r="CZ435" s="11"/>
      <c r="DD435" s="11"/>
    </row>
    <row r="436" spans="15:108" s="3" customFormat="1" x14ac:dyDescent="0.2">
      <c r="O436"/>
      <c r="BM436" s="11"/>
      <c r="BO436"/>
      <c r="CE436" s="11"/>
      <c r="CT436" s="11"/>
      <c r="CV436"/>
      <c r="CX436" s="11"/>
      <c r="CZ436" s="11"/>
      <c r="DD436" s="11"/>
    </row>
    <row r="437" spans="15:108" s="3" customFormat="1" x14ac:dyDescent="0.2">
      <c r="O437"/>
      <c r="BM437" s="11"/>
      <c r="BO437"/>
      <c r="CE437" s="11"/>
      <c r="CT437" s="11"/>
      <c r="CV437"/>
      <c r="CX437" s="11"/>
      <c r="CZ437" s="11"/>
      <c r="DD437" s="11"/>
    </row>
    <row r="438" spans="15:108" s="3" customFormat="1" x14ac:dyDescent="0.2">
      <c r="O438"/>
      <c r="BM438" s="11"/>
      <c r="BO438"/>
      <c r="CE438" s="11"/>
      <c r="CT438" s="11"/>
      <c r="CV438"/>
      <c r="CX438" s="11"/>
      <c r="CZ438" s="11"/>
      <c r="DD438" s="11"/>
    </row>
    <row r="439" spans="15:108" s="3" customFormat="1" x14ac:dyDescent="0.2">
      <c r="O439"/>
      <c r="BM439" s="11"/>
      <c r="BO439"/>
      <c r="CE439" s="11"/>
      <c r="CT439" s="11"/>
      <c r="CV439"/>
      <c r="CX439" s="11"/>
      <c r="CZ439" s="11"/>
      <c r="DD439" s="11"/>
    </row>
    <row r="440" spans="15:108" s="3" customFormat="1" x14ac:dyDescent="0.2">
      <c r="O440"/>
      <c r="BM440" s="11"/>
      <c r="BO440"/>
      <c r="CE440" s="11"/>
      <c r="CT440" s="11"/>
      <c r="CV440"/>
      <c r="CX440" s="11"/>
      <c r="CZ440" s="11"/>
      <c r="DD440" s="11"/>
    </row>
    <row r="441" spans="15:108" s="3" customFormat="1" x14ac:dyDescent="0.2">
      <c r="O441"/>
      <c r="BM441" s="11"/>
      <c r="BO441"/>
      <c r="CE441" s="11"/>
      <c r="CT441" s="11"/>
      <c r="CV441"/>
      <c r="CX441" s="11"/>
      <c r="CZ441" s="11"/>
      <c r="DD441" s="11"/>
    </row>
    <row r="442" spans="15:108" s="3" customFormat="1" x14ac:dyDescent="0.2">
      <c r="O442"/>
      <c r="BM442" s="11"/>
      <c r="BO442"/>
      <c r="CE442" s="11"/>
      <c r="CT442" s="11"/>
      <c r="CV442"/>
      <c r="CX442" s="11"/>
      <c r="CZ442" s="11"/>
      <c r="DD442" s="11"/>
    </row>
    <row r="443" spans="15:108" s="3" customFormat="1" x14ac:dyDescent="0.2">
      <c r="O443"/>
      <c r="BM443" s="11"/>
      <c r="BO443"/>
      <c r="CE443" s="11"/>
      <c r="CT443" s="11"/>
      <c r="CV443"/>
      <c r="CX443" s="11"/>
      <c r="CZ443" s="11"/>
      <c r="DD443" s="11"/>
    </row>
    <row r="444" spans="15:108" s="3" customFormat="1" x14ac:dyDescent="0.2">
      <c r="O444"/>
      <c r="BM444" s="11"/>
      <c r="BO444"/>
      <c r="CE444" s="11"/>
      <c r="CT444" s="11"/>
      <c r="CV444"/>
      <c r="CX444" s="11"/>
      <c r="CZ444" s="11"/>
      <c r="DD444" s="11"/>
    </row>
    <row r="445" spans="15:108" s="3" customFormat="1" x14ac:dyDescent="0.2">
      <c r="O445"/>
      <c r="BM445" s="11"/>
      <c r="BO445"/>
      <c r="CE445" s="11"/>
      <c r="CT445" s="11"/>
      <c r="CV445"/>
      <c r="CX445" s="11"/>
      <c r="CZ445" s="11"/>
      <c r="DD445" s="11"/>
    </row>
    <row r="446" spans="15:108" s="3" customFormat="1" x14ac:dyDescent="0.2">
      <c r="O446"/>
      <c r="BM446" s="11"/>
      <c r="BO446"/>
      <c r="CE446" s="11"/>
      <c r="CT446" s="11"/>
      <c r="CV446"/>
      <c r="CX446" s="11"/>
      <c r="CZ446" s="11"/>
      <c r="DD446" s="11"/>
    </row>
    <row r="447" spans="15:108" s="3" customFormat="1" x14ac:dyDescent="0.2">
      <c r="O447"/>
      <c r="BM447" s="11"/>
      <c r="BO447"/>
      <c r="CE447" s="11"/>
      <c r="CT447" s="11"/>
      <c r="CV447"/>
      <c r="CX447" s="11"/>
      <c r="CZ447" s="11"/>
      <c r="DD447" s="11"/>
    </row>
    <row r="448" spans="15:108" s="3" customFormat="1" x14ac:dyDescent="0.2">
      <c r="O448"/>
      <c r="BM448" s="11"/>
      <c r="BO448"/>
      <c r="CE448" s="11"/>
      <c r="CT448" s="11"/>
      <c r="CV448"/>
      <c r="CX448" s="11"/>
      <c r="CZ448" s="11"/>
      <c r="DD448" s="11"/>
    </row>
    <row r="449" spans="15:108" s="3" customFormat="1" x14ac:dyDescent="0.2">
      <c r="O449"/>
      <c r="BM449" s="11"/>
      <c r="BO449"/>
      <c r="CE449" s="11"/>
      <c r="CT449" s="11"/>
      <c r="CV449"/>
      <c r="CX449" s="11"/>
      <c r="CZ449" s="11"/>
      <c r="DD449" s="11"/>
    </row>
    <row r="450" spans="15:108" s="3" customFormat="1" x14ac:dyDescent="0.2">
      <c r="O450"/>
      <c r="BM450" s="11"/>
      <c r="BO450"/>
      <c r="CE450" s="11"/>
      <c r="CT450" s="11"/>
      <c r="CV450"/>
      <c r="CX450" s="11"/>
      <c r="CZ450" s="11"/>
      <c r="DD450" s="11"/>
    </row>
    <row r="451" spans="15:108" s="3" customFormat="1" x14ac:dyDescent="0.2">
      <c r="O451"/>
      <c r="BM451" s="11"/>
      <c r="BO451"/>
      <c r="CE451" s="11"/>
      <c r="CT451" s="11"/>
      <c r="CV451"/>
      <c r="CX451" s="11"/>
      <c r="CZ451" s="11"/>
      <c r="DD451" s="11"/>
    </row>
    <row r="452" spans="15:108" s="3" customFormat="1" x14ac:dyDescent="0.2">
      <c r="O452"/>
      <c r="BM452" s="11"/>
      <c r="BO452"/>
      <c r="CE452" s="11"/>
      <c r="CT452" s="11"/>
      <c r="CV452"/>
      <c r="CX452" s="11"/>
      <c r="CZ452" s="11"/>
      <c r="DD452" s="11"/>
    </row>
    <row r="453" spans="15:108" s="3" customFormat="1" x14ac:dyDescent="0.2">
      <c r="O453"/>
      <c r="BM453" s="11"/>
      <c r="BO453"/>
      <c r="CE453" s="11"/>
      <c r="CT453" s="11"/>
      <c r="CV453"/>
      <c r="CX453" s="11"/>
      <c r="CZ453" s="11"/>
      <c r="DD453" s="11"/>
    </row>
    <row r="454" spans="15:108" s="3" customFormat="1" x14ac:dyDescent="0.2">
      <c r="O454"/>
      <c r="BM454" s="11"/>
      <c r="BO454"/>
      <c r="CE454" s="11"/>
      <c r="CT454" s="11"/>
      <c r="CV454"/>
      <c r="CX454" s="11"/>
      <c r="CZ454" s="11"/>
      <c r="DD454" s="11"/>
    </row>
    <row r="455" spans="15:108" s="3" customFormat="1" x14ac:dyDescent="0.2">
      <c r="O455"/>
      <c r="BM455" s="11"/>
      <c r="BO455"/>
      <c r="CE455" s="11"/>
      <c r="CT455" s="11"/>
      <c r="CV455"/>
      <c r="CX455" s="11"/>
      <c r="CZ455" s="11"/>
      <c r="DD455" s="11"/>
    </row>
    <row r="456" spans="15:108" s="3" customFormat="1" x14ac:dyDescent="0.2">
      <c r="O456"/>
      <c r="BM456" s="11"/>
      <c r="BO456"/>
      <c r="CE456" s="11"/>
      <c r="CT456" s="11"/>
      <c r="CV456"/>
      <c r="CX456" s="11"/>
      <c r="CZ456" s="11"/>
      <c r="DD456" s="11"/>
    </row>
    <row r="457" spans="15:108" s="3" customFormat="1" x14ac:dyDescent="0.2">
      <c r="O457"/>
      <c r="BM457" s="11"/>
      <c r="BO457"/>
      <c r="CE457" s="11"/>
      <c r="CT457" s="11"/>
      <c r="CV457"/>
      <c r="CX457" s="11"/>
      <c r="CZ457" s="11"/>
      <c r="DD457" s="11"/>
    </row>
    <row r="458" spans="15:108" s="3" customFormat="1" x14ac:dyDescent="0.2">
      <c r="O458"/>
      <c r="BM458" s="11"/>
      <c r="BO458"/>
      <c r="CE458" s="11"/>
      <c r="CT458" s="11"/>
      <c r="CV458"/>
      <c r="CX458" s="11"/>
      <c r="CZ458" s="11"/>
      <c r="DD458" s="11"/>
    </row>
    <row r="459" spans="15:108" s="3" customFormat="1" x14ac:dyDescent="0.2">
      <c r="O459"/>
      <c r="BM459" s="11"/>
      <c r="BO459"/>
      <c r="CE459" s="11"/>
      <c r="CT459" s="11"/>
      <c r="CV459"/>
      <c r="CX459" s="11"/>
      <c r="CZ459" s="11"/>
      <c r="DD459" s="11"/>
    </row>
    <row r="460" spans="15:108" s="3" customFormat="1" x14ac:dyDescent="0.2">
      <c r="O460"/>
      <c r="BM460" s="11"/>
      <c r="BO460"/>
      <c r="CE460" s="11"/>
      <c r="CT460" s="11"/>
      <c r="CV460"/>
      <c r="CX460" s="11"/>
      <c r="CZ460" s="11"/>
      <c r="DD460" s="11"/>
    </row>
    <row r="461" spans="15:108" s="3" customFormat="1" x14ac:dyDescent="0.2">
      <c r="O461"/>
      <c r="BM461" s="11"/>
      <c r="BO461"/>
      <c r="CE461" s="11"/>
      <c r="CT461" s="11"/>
      <c r="CV461"/>
      <c r="CX461" s="11"/>
      <c r="CZ461" s="11"/>
      <c r="DD461" s="11"/>
    </row>
    <row r="462" spans="15:108" s="3" customFormat="1" x14ac:dyDescent="0.2">
      <c r="O462"/>
      <c r="BM462" s="11"/>
      <c r="BO462"/>
      <c r="CE462" s="11"/>
      <c r="CT462" s="11"/>
      <c r="CV462"/>
      <c r="CX462" s="11"/>
      <c r="CZ462" s="11"/>
      <c r="DD462" s="11"/>
    </row>
    <row r="463" spans="15:108" s="3" customFormat="1" x14ac:dyDescent="0.2">
      <c r="O463"/>
      <c r="BM463" s="11"/>
      <c r="BO463"/>
      <c r="CE463" s="11"/>
      <c r="CT463" s="11"/>
      <c r="CV463"/>
      <c r="CX463" s="11"/>
      <c r="CZ463" s="11"/>
      <c r="DD463" s="11"/>
    </row>
    <row r="464" spans="15:108" s="3" customFormat="1" x14ac:dyDescent="0.2">
      <c r="O464"/>
      <c r="BM464" s="11"/>
      <c r="BO464"/>
      <c r="CE464" s="11"/>
      <c r="CT464" s="11"/>
      <c r="CV464"/>
      <c r="CX464" s="11"/>
      <c r="CZ464" s="11"/>
      <c r="DD464" s="11"/>
    </row>
    <row r="465" spans="15:108" s="3" customFormat="1" x14ac:dyDescent="0.2">
      <c r="O465"/>
      <c r="BM465" s="11"/>
      <c r="BO465"/>
      <c r="CE465" s="11"/>
      <c r="CT465" s="11"/>
      <c r="CV465"/>
      <c r="CX465" s="11"/>
      <c r="CZ465" s="11"/>
      <c r="DD465" s="11"/>
    </row>
    <row r="466" spans="15:108" s="3" customFormat="1" x14ac:dyDescent="0.2">
      <c r="O466"/>
      <c r="BM466" s="11"/>
      <c r="BO466"/>
      <c r="CE466" s="11"/>
      <c r="CT466" s="11"/>
      <c r="CV466"/>
      <c r="CX466" s="11"/>
      <c r="CZ466" s="11"/>
      <c r="DD466" s="11"/>
    </row>
    <row r="467" spans="15:108" s="3" customFormat="1" x14ac:dyDescent="0.2">
      <c r="O467"/>
      <c r="BM467" s="11"/>
      <c r="BO467"/>
      <c r="CE467" s="11"/>
      <c r="CT467" s="11"/>
      <c r="CV467"/>
      <c r="CX467" s="11"/>
      <c r="CZ467" s="11"/>
      <c r="DD467" s="11"/>
    </row>
    <row r="468" spans="15:108" s="3" customFormat="1" x14ac:dyDescent="0.2">
      <c r="O468"/>
      <c r="BM468" s="11"/>
      <c r="BO468"/>
      <c r="CE468" s="11"/>
      <c r="CT468" s="11"/>
      <c r="CV468"/>
      <c r="CX468" s="11"/>
      <c r="CZ468" s="11"/>
      <c r="DD468" s="11"/>
    </row>
    <row r="469" spans="15:108" s="3" customFormat="1" x14ac:dyDescent="0.2">
      <c r="O469"/>
      <c r="BM469" s="11"/>
      <c r="BO469"/>
      <c r="CE469" s="11"/>
      <c r="CT469" s="11"/>
      <c r="CV469"/>
      <c r="CX469" s="11"/>
      <c r="CZ469" s="11"/>
      <c r="DD469" s="11"/>
    </row>
    <row r="470" spans="15:108" s="3" customFormat="1" x14ac:dyDescent="0.2">
      <c r="O470"/>
      <c r="BM470" s="11"/>
      <c r="BO470"/>
      <c r="CE470" s="11"/>
      <c r="CT470" s="11"/>
      <c r="CV470"/>
      <c r="CX470" s="11"/>
      <c r="CZ470" s="11"/>
      <c r="DD470" s="11"/>
    </row>
    <row r="471" spans="15:108" s="3" customFormat="1" x14ac:dyDescent="0.2">
      <c r="O471"/>
      <c r="BM471" s="11"/>
      <c r="BO471"/>
      <c r="CE471" s="11"/>
      <c r="CT471" s="11"/>
      <c r="CV471"/>
      <c r="CX471" s="11"/>
      <c r="CZ471" s="11"/>
      <c r="DD471" s="11"/>
    </row>
    <row r="472" spans="15:108" s="3" customFormat="1" x14ac:dyDescent="0.2">
      <c r="O472"/>
      <c r="BM472" s="11"/>
      <c r="BO472"/>
      <c r="CE472" s="11"/>
      <c r="CT472" s="11"/>
      <c r="CV472"/>
      <c r="CX472" s="11"/>
      <c r="CZ472" s="11"/>
      <c r="DD472" s="11"/>
    </row>
    <row r="473" spans="15:108" s="3" customFormat="1" x14ac:dyDescent="0.2">
      <c r="O473"/>
      <c r="BM473" s="11"/>
      <c r="BO473"/>
      <c r="CE473" s="11"/>
      <c r="CT473" s="11"/>
      <c r="CV473"/>
      <c r="CX473" s="11"/>
      <c r="CZ473" s="11"/>
      <c r="DD473" s="11"/>
    </row>
    <row r="474" spans="15:108" s="3" customFormat="1" x14ac:dyDescent="0.2">
      <c r="O474"/>
      <c r="BM474" s="11"/>
      <c r="BO474"/>
      <c r="CE474" s="11"/>
      <c r="CT474" s="11"/>
      <c r="CV474"/>
      <c r="CX474" s="11"/>
      <c r="CZ474" s="11"/>
      <c r="DD474" s="11"/>
    </row>
    <row r="475" spans="15:108" s="3" customFormat="1" x14ac:dyDescent="0.2">
      <c r="O475"/>
      <c r="BM475" s="11"/>
      <c r="BO475"/>
      <c r="CE475" s="11"/>
      <c r="CT475" s="11"/>
      <c r="CV475"/>
      <c r="CX475" s="11"/>
      <c r="CZ475" s="11"/>
      <c r="DD475" s="11"/>
    </row>
    <row r="476" spans="15:108" s="3" customFormat="1" x14ac:dyDescent="0.2">
      <c r="O476"/>
      <c r="BM476" s="11"/>
      <c r="BO476"/>
      <c r="CE476" s="11"/>
      <c r="CT476" s="11"/>
      <c r="CV476"/>
      <c r="CX476" s="11"/>
      <c r="CZ476" s="11"/>
      <c r="DD476" s="11"/>
    </row>
    <row r="477" spans="15:108" s="3" customFormat="1" x14ac:dyDescent="0.2">
      <c r="O477"/>
      <c r="BM477" s="11"/>
      <c r="BO477"/>
      <c r="CE477" s="11"/>
      <c r="CT477" s="11"/>
      <c r="CV477"/>
      <c r="CX477" s="11"/>
      <c r="CZ477" s="11"/>
      <c r="DD477" s="11"/>
    </row>
    <row r="478" spans="15:108" s="3" customFormat="1" x14ac:dyDescent="0.2">
      <c r="O478"/>
      <c r="BM478" s="11"/>
      <c r="BO478"/>
      <c r="CE478" s="11"/>
      <c r="CT478" s="11"/>
      <c r="CV478"/>
      <c r="CX478" s="11"/>
      <c r="CZ478" s="11"/>
      <c r="DD478" s="11"/>
    </row>
    <row r="479" spans="15:108" s="3" customFormat="1" x14ac:dyDescent="0.2">
      <c r="O479"/>
      <c r="BM479" s="11"/>
      <c r="BO479"/>
      <c r="CE479" s="11"/>
      <c r="CT479" s="11"/>
      <c r="CV479"/>
      <c r="CX479" s="11"/>
      <c r="CZ479" s="11"/>
      <c r="DD479" s="11"/>
    </row>
    <row r="480" spans="15:108" s="3" customFormat="1" x14ac:dyDescent="0.2">
      <c r="O480"/>
      <c r="BM480" s="11"/>
      <c r="BO480"/>
      <c r="CE480" s="11"/>
      <c r="CT480" s="11"/>
      <c r="CV480"/>
      <c r="CX480" s="11"/>
      <c r="CZ480" s="11"/>
      <c r="DD480" s="11"/>
    </row>
    <row r="481" spans="15:108" s="3" customFormat="1" x14ac:dyDescent="0.2">
      <c r="O481"/>
      <c r="BM481" s="11"/>
      <c r="BO481"/>
      <c r="CE481" s="11"/>
      <c r="CT481" s="11"/>
      <c r="CV481"/>
      <c r="CX481" s="11"/>
      <c r="CZ481" s="11"/>
      <c r="DD481" s="11"/>
    </row>
    <row r="482" spans="15:108" s="3" customFormat="1" x14ac:dyDescent="0.2">
      <c r="O482"/>
      <c r="BM482" s="11"/>
      <c r="BO482"/>
      <c r="CE482" s="11"/>
      <c r="CT482" s="11"/>
      <c r="CV482"/>
      <c r="CX482" s="11"/>
      <c r="CZ482" s="11"/>
      <c r="DD482" s="11"/>
    </row>
    <row r="483" spans="15:108" s="3" customFormat="1" x14ac:dyDescent="0.2">
      <c r="O483"/>
      <c r="BM483" s="11"/>
      <c r="BO483"/>
      <c r="CE483" s="11"/>
      <c r="CT483" s="11"/>
      <c r="CV483"/>
      <c r="CX483" s="11"/>
      <c r="CZ483" s="11"/>
      <c r="DD483" s="11"/>
    </row>
    <row r="484" spans="15:108" s="3" customFormat="1" x14ac:dyDescent="0.2">
      <c r="O484"/>
      <c r="BM484" s="11"/>
      <c r="BO484"/>
      <c r="CE484" s="11"/>
      <c r="CT484" s="11"/>
      <c r="CV484"/>
      <c r="CX484" s="11"/>
      <c r="CZ484" s="11"/>
      <c r="DD484" s="11"/>
    </row>
    <row r="485" spans="15:108" s="3" customFormat="1" x14ac:dyDescent="0.2">
      <c r="O485"/>
      <c r="BM485" s="11"/>
      <c r="BO485"/>
      <c r="CE485" s="11"/>
      <c r="CT485" s="11"/>
      <c r="CV485"/>
      <c r="CX485" s="11"/>
      <c r="CZ485" s="11"/>
      <c r="DD485" s="11"/>
    </row>
    <row r="486" spans="15:108" s="3" customFormat="1" x14ac:dyDescent="0.2">
      <c r="O486"/>
      <c r="BM486" s="11"/>
      <c r="BO486"/>
      <c r="CE486" s="11"/>
      <c r="CT486" s="11"/>
      <c r="CV486"/>
      <c r="CX486" s="11"/>
      <c r="CZ486" s="11"/>
      <c r="DD486" s="11"/>
    </row>
    <row r="487" spans="15:108" s="3" customFormat="1" x14ac:dyDescent="0.2">
      <c r="O487"/>
      <c r="BM487" s="11"/>
      <c r="BO487"/>
      <c r="CE487" s="11"/>
      <c r="CT487" s="11"/>
      <c r="CV487"/>
      <c r="CX487" s="11"/>
      <c r="CZ487" s="11"/>
      <c r="DD487" s="11"/>
    </row>
    <row r="488" spans="15:108" s="3" customFormat="1" x14ac:dyDescent="0.2">
      <c r="O488"/>
      <c r="BM488" s="11"/>
      <c r="BO488"/>
      <c r="CE488" s="11"/>
      <c r="CT488" s="11"/>
      <c r="CV488"/>
      <c r="CX488" s="11"/>
      <c r="CZ488" s="11"/>
      <c r="DD488" s="11"/>
    </row>
    <row r="489" spans="15:108" s="3" customFormat="1" x14ac:dyDescent="0.2">
      <c r="O489"/>
      <c r="BM489" s="11"/>
      <c r="BO489"/>
      <c r="CE489" s="11"/>
      <c r="CT489" s="11"/>
      <c r="CV489"/>
      <c r="CX489" s="11"/>
      <c r="CZ489" s="11"/>
      <c r="DD489" s="11"/>
    </row>
    <row r="490" spans="15:108" s="3" customFormat="1" x14ac:dyDescent="0.2">
      <c r="O490"/>
      <c r="BM490" s="11"/>
      <c r="BO490"/>
      <c r="CE490" s="11"/>
      <c r="CT490" s="11"/>
      <c r="CV490"/>
      <c r="CX490" s="11"/>
      <c r="CZ490" s="11"/>
      <c r="DD490" s="11"/>
    </row>
    <row r="491" spans="15:108" s="3" customFormat="1" x14ac:dyDescent="0.2">
      <c r="O491"/>
      <c r="BM491" s="11"/>
      <c r="BO491"/>
      <c r="CE491" s="11"/>
      <c r="CT491" s="11"/>
      <c r="CV491"/>
      <c r="CX491" s="11"/>
      <c r="CZ491" s="11"/>
      <c r="DD491" s="11"/>
    </row>
    <row r="492" spans="15:108" s="3" customFormat="1" x14ac:dyDescent="0.2">
      <c r="O492"/>
      <c r="BM492" s="11"/>
      <c r="BO492"/>
      <c r="CE492" s="11"/>
      <c r="CT492" s="11"/>
      <c r="CV492"/>
      <c r="CX492" s="11"/>
      <c r="CZ492" s="11"/>
      <c r="DD492" s="11"/>
    </row>
    <row r="493" spans="15:108" s="3" customFormat="1" x14ac:dyDescent="0.2">
      <c r="O493"/>
      <c r="BM493" s="11"/>
      <c r="BO493"/>
      <c r="CE493" s="11"/>
      <c r="CT493" s="11"/>
      <c r="CV493"/>
      <c r="CX493" s="11"/>
      <c r="CZ493" s="11"/>
      <c r="DD493" s="11"/>
    </row>
    <row r="494" spans="15:108" s="3" customFormat="1" x14ac:dyDescent="0.2">
      <c r="O494"/>
      <c r="BM494" s="11"/>
      <c r="BO494"/>
      <c r="CE494" s="11"/>
      <c r="CT494" s="11"/>
      <c r="CV494"/>
      <c r="CX494" s="11"/>
      <c r="CZ494" s="11"/>
      <c r="DD494" s="11"/>
    </row>
    <row r="495" spans="15:108" s="3" customFormat="1" x14ac:dyDescent="0.2">
      <c r="O495"/>
      <c r="BM495" s="11"/>
      <c r="BO495"/>
      <c r="CE495" s="11"/>
      <c r="CT495" s="11"/>
      <c r="CV495"/>
      <c r="CX495" s="11"/>
      <c r="CZ495" s="11"/>
      <c r="DD495" s="11"/>
    </row>
    <row r="496" spans="15:108" s="3" customFormat="1" x14ac:dyDescent="0.2">
      <c r="O496"/>
      <c r="BM496" s="11"/>
      <c r="BO496"/>
      <c r="CE496" s="11"/>
      <c r="CT496" s="11"/>
      <c r="CV496"/>
      <c r="CX496" s="11"/>
      <c r="CZ496" s="11"/>
      <c r="DD496" s="11"/>
    </row>
    <row r="497" spans="15:108" s="3" customFormat="1" x14ac:dyDescent="0.2">
      <c r="O497"/>
      <c r="BM497" s="11"/>
      <c r="BO497"/>
      <c r="CE497" s="11"/>
      <c r="CT497" s="11"/>
      <c r="CV497"/>
      <c r="CX497" s="11"/>
      <c r="CZ497" s="11"/>
      <c r="DD497" s="11"/>
    </row>
    <row r="498" spans="15:108" s="3" customFormat="1" x14ac:dyDescent="0.2">
      <c r="O498"/>
      <c r="BM498" s="11"/>
      <c r="BO498"/>
      <c r="CE498" s="11"/>
      <c r="CT498" s="11"/>
      <c r="CV498"/>
      <c r="CX498" s="11"/>
      <c r="CZ498" s="11"/>
      <c r="DD498" s="11"/>
    </row>
    <row r="499" spans="15:108" s="3" customFormat="1" x14ac:dyDescent="0.2">
      <c r="O499"/>
      <c r="BM499" s="11"/>
      <c r="BO499"/>
      <c r="CE499" s="11"/>
      <c r="CT499" s="11"/>
      <c r="CV499"/>
      <c r="CX499" s="11"/>
      <c r="CZ499" s="11"/>
      <c r="DD499" s="11"/>
    </row>
    <row r="500" spans="15:108" s="3" customFormat="1" x14ac:dyDescent="0.2">
      <c r="O500"/>
      <c r="BM500" s="11"/>
      <c r="BO500"/>
      <c r="CE500" s="11"/>
      <c r="CT500" s="11"/>
      <c r="CV500"/>
      <c r="CX500" s="11"/>
      <c r="CZ500" s="11"/>
      <c r="DD500" s="11"/>
    </row>
    <row r="501" spans="15:108" s="3" customFormat="1" x14ac:dyDescent="0.2">
      <c r="O501"/>
      <c r="BM501" s="11"/>
      <c r="BO501"/>
      <c r="CE501" s="11"/>
      <c r="CT501" s="11"/>
      <c r="CV501"/>
      <c r="CX501" s="11"/>
      <c r="CZ501" s="11"/>
      <c r="DD501" s="11"/>
    </row>
    <row r="502" spans="15:108" s="3" customFormat="1" x14ac:dyDescent="0.2">
      <c r="O502"/>
      <c r="BM502" s="11"/>
      <c r="BO502"/>
      <c r="CE502" s="11"/>
      <c r="CT502" s="11"/>
      <c r="CV502"/>
      <c r="CX502" s="11"/>
      <c r="CZ502" s="11"/>
      <c r="DD502" s="11"/>
    </row>
    <row r="503" spans="15:108" s="3" customFormat="1" x14ac:dyDescent="0.2">
      <c r="O503"/>
      <c r="BM503" s="11"/>
      <c r="BO503"/>
      <c r="CE503" s="11"/>
      <c r="CT503" s="11"/>
      <c r="CV503"/>
      <c r="CX503" s="11"/>
      <c r="CZ503" s="11"/>
      <c r="DD503" s="11"/>
    </row>
    <row r="504" spans="15:108" s="3" customFormat="1" x14ac:dyDescent="0.2">
      <c r="O504"/>
      <c r="BM504" s="11"/>
      <c r="BO504"/>
      <c r="CE504" s="11"/>
      <c r="CT504" s="11"/>
      <c r="CV504"/>
      <c r="CX504" s="11"/>
      <c r="CZ504" s="11"/>
      <c r="DD504" s="11"/>
    </row>
    <row r="505" spans="15:108" s="3" customFormat="1" x14ac:dyDescent="0.2">
      <c r="O505"/>
      <c r="BM505" s="11"/>
      <c r="BO505"/>
      <c r="CE505" s="11"/>
      <c r="CT505" s="11"/>
      <c r="CV505"/>
      <c r="CX505" s="11"/>
      <c r="CZ505" s="11"/>
      <c r="DD505" s="11"/>
    </row>
    <row r="506" spans="15:108" s="3" customFormat="1" x14ac:dyDescent="0.2">
      <c r="O506"/>
      <c r="BM506" s="11"/>
      <c r="BO506"/>
      <c r="CE506" s="11"/>
      <c r="CT506" s="11"/>
      <c r="CV506"/>
      <c r="CX506" s="11"/>
      <c r="CZ506" s="11"/>
      <c r="DD506" s="11"/>
    </row>
    <row r="507" spans="15:108" s="3" customFormat="1" x14ac:dyDescent="0.2">
      <c r="O507"/>
      <c r="BM507" s="11"/>
      <c r="BO507"/>
      <c r="CE507" s="11"/>
      <c r="CT507" s="11"/>
      <c r="CV507"/>
      <c r="CX507" s="11"/>
      <c r="CZ507" s="11"/>
      <c r="DD507" s="11"/>
    </row>
    <row r="508" spans="15:108" s="3" customFormat="1" x14ac:dyDescent="0.2">
      <c r="O508"/>
      <c r="BM508" s="11"/>
      <c r="BO508"/>
      <c r="CE508" s="11"/>
      <c r="CT508" s="11"/>
      <c r="CV508"/>
      <c r="CX508" s="11"/>
      <c r="CZ508" s="11"/>
      <c r="DD508" s="11"/>
    </row>
    <row r="509" spans="15:108" s="3" customFormat="1" x14ac:dyDescent="0.2">
      <c r="O509"/>
      <c r="BM509" s="11"/>
      <c r="BO509"/>
      <c r="CE509" s="11"/>
      <c r="CT509" s="11"/>
      <c r="CV509"/>
      <c r="CX509" s="11"/>
      <c r="CZ509" s="11"/>
      <c r="DD509" s="11"/>
    </row>
    <row r="510" spans="15:108" s="3" customFormat="1" x14ac:dyDescent="0.2">
      <c r="O510"/>
      <c r="BM510" s="11"/>
      <c r="BO510"/>
      <c r="CE510" s="11"/>
      <c r="CT510" s="11"/>
      <c r="CV510"/>
      <c r="CX510" s="11"/>
      <c r="CZ510" s="11"/>
      <c r="DD510" s="11"/>
    </row>
    <row r="511" spans="15:108" s="3" customFormat="1" x14ac:dyDescent="0.2">
      <c r="O511"/>
      <c r="BM511" s="11"/>
      <c r="BO511"/>
      <c r="CE511" s="11"/>
      <c r="CT511" s="11"/>
      <c r="CV511"/>
      <c r="CX511" s="11"/>
      <c r="CZ511" s="11"/>
      <c r="DD511" s="11"/>
    </row>
    <row r="512" spans="15:108" s="3" customFormat="1" x14ac:dyDescent="0.2">
      <c r="O512"/>
      <c r="BM512" s="11"/>
      <c r="BO512"/>
      <c r="CE512" s="11"/>
      <c r="CT512" s="11"/>
      <c r="CV512"/>
      <c r="CX512" s="11"/>
      <c r="CZ512" s="11"/>
      <c r="DD512" s="11"/>
    </row>
    <row r="513" spans="15:108" s="3" customFormat="1" x14ac:dyDescent="0.2">
      <c r="O513"/>
      <c r="BM513" s="11"/>
      <c r="BO513"/>
      <c r="CE513" s="11"/>
      <c r="CT513" s="11"/>
      <c r="CV513"/>
      <c r="CX513" s="11"/>
      <c r="CZ513" s="11"/>
      <c r="DD513" s="11"/>
    </row>
    <row r="514" spans="15:108" s="3" customFormat="1" x14ac:dyDescent="0.2">
      <c r="O514"/>
      <c r="BM514" s="11"/>
      <c r="BO514"/>
      <c r="CE514" s="11"/>
      <c r="CT514" s="11"/>
      <c r="CV514"/>
      <c r="CX514" s="11"/>
      <c r="CZ514" s="11"/>
      <c r="DD514" s="11"/>
    </row>
    <row r="515" spans="15:108" s="3" customFormat="1" x14ac:dyDescent="0.2">
      <c r="O515"/>
      <c r="BM515" s="11"/>
      <c r="BO515"/>
      <c r="CE515" s="11"/>
      <c r="CT515" s="11"/>
      <c r="CV515"/>
      <c r="CX515" s="11"/>
      <c r="CZ515" s="11"/>
      <c r="DD515" s="11"/>
    </row>
    <row r="516" spans="15:108" s="3" customFormat="1" x14ac:dyDescent="0.2">
      <c r="O516"/>
      <c r="BM516" s="11"/>
      <c r="BO516"/>
      <c r="CE516" s="11"/>
      <c r="CT516" s="11"/>
      <c r="CV516"/>
      <c r="CX516" s="11"/>
      <c r="CZ516" s="11"/>
      <c r="DD516" s="11"/>
    </row>
    <row r="517" spans="15:108" s="3" customFormat="1" x14ac:dyDescent="0.2">
      <c r="O517"/>
      <c r="BM517" s="11"/>
      <c r="BO517"/>
      <c r="CE517" s="11"/>
      <c r="CT517" s="11"/>
      <c r="CV517"/>
      <c r="CX517" s="11"/>
      <c r="CZ517" s="11"/>
      <c r="DD517" s="11"/>
    </row>
    <row r="518" spans="15:108" s="3" customFormat="1" x14ac:dyDescent="0.2">
      <c r="O518"/>
      <c r="BM518" s="11"/>
      <c r="BO518"/>
      <c r="CE518" s="11"/>
      <c r="CT518" s="11"/>
      <c r="CV518"/>
      <c r="CX518" s="11"/>
      <c r="CZ518" s="11"/>
      <c r="DD518" s="11"/>
    </row>
    <row r="519" spans="15:108" s="3" customFormat="1" x14ac:dyDescent="0.2">
      <c r="O519"/>
      <c r="BM519" s="11"/>
      <c r="BO519"/>
      <c r="CE519" s="11"/>
      <c r="CT519" s="11"/>
      <c r="CV519"/>
      <c r="CX519" s="11"/>
      <c r="CZ519" s="11"/>
      <c r="DD519" s="11"/>
    </row>
    <row r="520" spans="15:108" s="3" customFormat="1" x14ac:dyDescent="0.2">
      <c r="O520"/>
      <c r="BM520" s="11"/>
      <c r="BO520"/>
      <c r="CE520" s="11"/>
      <c r="CT520" s="11"/>
      <c r="CV520"/>
      <c r="CX520" s="11"/>
      <c r="CZ520" s="11"/>
      <c r="DD520" s="11"/>
    </row>
    <row r="521" spans="15:108" s="3" customFormat="1" x14ac:dyDescent="0.2">
      <c r="O521"/>
      <c r="BM521" s="11"/>
      <c r="BO521"/>
      <c r="CE521" s="11"/>
      <c r="CT521" s="11"/>
      <c r="CV521"/>
      <c r="CX521" s="11"/>
      <c r="CZ521" s="11"/>
      <c r="DD521" s="11"/>
    </row>
    <row r="522" spans="15:108" s="3" customFormat="1" x14ac:dyDescent="0.2">
      <c r="O522"/>
      <c r="BM522" s="11"/>
      <c r="BO522"/>
      <c r="CE522" s="11"/>
      <c r="CT522" s="11"/>
      <c r="CV522"/>
      <c r="CX522" s="11"/>
      <c r="CZ522" s="11"/>
      <c r="DD522" s="11"/>
    </row>
    <row r="523" spans="15:108" s="3" customFormat="1" x14ac:dyDescent="0.2">
      <c r="O523"/>
      <c r="BM523" s="11"/>
      <c r="BO523"/>
      <c r="CE523" s="11"/>
      <c r="CT523" s="11"/>
      <c r="CV523"/>
      <c r="CX523" s="11"/>
      <c r="CZ523" s="11"/>
      <c r="DD523" s="11"/>
    </row>
    <row r="524" spans="15:108" s="3" customFormat="1" x14ac:dyDescent="0.2">
      <c r="O524"/>
      <c r="BM524" s="11"/>
      <c r="BO524"/>
      <c r="CE524" s="11"/>
      <c r="CT524" s="11"/>
      <c r="CV524"/>
      <c r="CX524" s="11"/>
      <c r="CZ524" s="11"/>
      <c r="DD524" s="11"/>
    </row>
    <row r="525" spans="15:108" s="3" customFormat="1" x14ac:dyDescent="0.2">
      <c r="O525"/>
      <c r="BM525" s="11"/>
      <c r="BO525"/>
      <c r="CE525" s="11"/>
      <c r="CT525" s="11"/>
      <c r="CV525"/>
      <c r="CX525" s="11"/>
      <c r="CZ525" s="11"/>
      <c r="DD525" s="11"/>
    </row>
    <row r="526" spans="15:108" s="3" customFormat="1" x14ac:dyDescent="0.2">
      <c r="O526"/>
      <c r="BM526" s="11"/>
      <c r="BO526"/>
      <c r="CE526" s="11"/>
      <c r="CT526" s="11"/>
      <c r="CV526"/>
      <c r="CX526" s="11"/>
      <c r="CZ526" s="11"/>
      <c r="DD526" s="11"/>
    </row>
    <row r="527" spans="15:108" s="3" customFormat="1" x14ac:dyDescent="0.2">
      <c r="O527"/>
      <c r="BM527" s="11"/>
      <c r="BO527"/>
      <c r="CE527" s="11"/>
      <c r="CT527" s="11"/>
      <c r="CV527"/>
      <c r="CX527" s="11"/>
      <c r="CZ527" s="11"/>
      <c r="DD527" s="11"/>
    </row>
    <row r="528" spans="15:108" s="3" customFormat="1" x14ac:dyDescent="0.2">
      <c r="O528"/>
      <c r="BM528" s="11"/>
      <c r="BO528"/>
      <c r="CE528" s="11"/>
      <c r="CT528" s="11"/>
      <c r="CV528"/>
      <c r="CX528" s="11"/>
      <c r="CZ528" s="11"/>
      <c r="DD528" s="11"/>
    </row>
    <row r="529" spans="15:108" s="3" customFormat="1" x14ac:dyDescent="0.2">
      <c r="O529"/>
      <c r="BM529" s="11"/>
      <c r="BO529"/>
      <c r="CE529" s="11"/>
      <c r="CT529" s="11"/>
      <c r="CV529"/>
      <c r="CX529" s="11"/>
      <c r="CZ529" s="11"/>
      <c r="DD529" s="11"/>
    </row>
    <row r="530" spans="15:108" s="3" customFormat="1" x14ac:dyDescent="0.2">
      <c r="O530"/>
      <c r="BM530" s="11"/>
      <c r="BO530"/>
      <c r="CE530" s="11"/>
      <c r="CT530" s="11"/>
      <c r="CV530"/>
      <c r="CX530" s="11"/>
      <c r="CZ530" s="11"/>
      <c r="DD530" s="11"/>
    </row>
    <row r="531" spans="15:108" s="3" customFormat="1" x14ac:dyDescent="0.2">
      <c r="O531"/>
      <c r="BM531" s="11"/>
      <c r="BO531"/>
      <c r="CE531" s="11"/>
      <c r="CT531" s="11"/>
      <c r="CV531"/>
      <c r="CX531" s="11"/>
      <c r="CZ531" s="11"/>
      <c r="DD531" s="11"/>
    </row>
    <row r="532" spans="15:108" s="3" customFormat="1" x14ac:dyDescent="0.2">
      <c r="O532"/>
      <c r="BM532" s="11"/>
      <c r="BO532"/>
      <c r="CE532" s="11"/>
      <c r="CT532" s="11"/>
      <c r="CV532"/>
      <c r="CX532" s="11"/>
      <c r="CZ532" s="11"/>
      <c r="DD532" s="11"/>
    </row>
    <row r="533" spans="15:108" s="3" customFormat="1" x14ac:dyDescent="0.2">
      <c r="O533"/>
      <c r="BM533" s="11"/>
      <c r="BO533"/>
      <c r="CE533" s="11"/>
      <c r="CT533" s="11"/>
      <c r="CV533"/>
      <c r="CX533" s="11"/>
      <c r="CZ533" s="11"/>
      <c r="DD533" s="11"/>
    </row>
    <row r="534" spans="15:108" s="3" customFormat="1" x14ac:dyDescent="0.2">
      <c r="O534"/>
      <c r="BM534" s="11"/>
      <c r="BO534"/>
      <c r="CE534" s="11"/>
      <c r="CT534" s="11"/>
      <c r="CV534"/>
      <c r="CX534" s="11"/>
      <c r="CZ534" s="11"/>
      <c r="DD534" s="11"/>
    </row>
    <row r="535" spans="15:108" s="3" customFormat="1" x14ac:dyDescent="0.2">
      <c r="O535"/>
      <c r="BM535" s="11"/>
      <c r="BO535"/>
      <c r="CE535" s="11"/>
      <c r="CT535" s="11"/>
      <c r="CV535"/>
      <c r="CX535" s="11"/>
      <c r="CZ535" s="11"/>
      <c r="DD535" s="11"/>
    </row>
    <row r="536" spans="15:108" s="3" customFormat="1" x14ac:dyDescent="0.2">
      <c r="O536"/>
      <c r="BM536" s="11"/>
      <c r="BO536"/>
      <c r="CE536" s="11"/>
      <c r="CT536" s="11"/>
      <c r="CV536"/>
      <c r="CX536" s="11"/>
      <c r="CZ536" s="11"/>
      <c r="DD536" s="11"/>
    </row>
    <row r="537" spans="15:108" s="3" customFormat="1" x14ac:dyDescent="0.2">
      <c r="O537"/>
      <c r="BM537" s="11"/>
      <c r="BO537"/>
      <c r="CE537" s="11"/>
      <c r="CT537" s="11"/>
      <c r="CV537"/>
      <c r="CX537" s="11"/>
      <c r="CZ537" s="11"/>
      <c r="DD537" s="11"/>
    </row>
    <row r="538" spans="15:108" s="3" customFormat="1" x14ac:dyDescent="0.2">
      <c r="O538"/>
      <c r="BM538" s="11"/>
      <c r="BO538"/>
      <c r="CE538" s="11"/>
      <c r="CT538" s="11"/>
      <c r="CV538"/>
      <c r="CX538" s="11"/>
      <c r="CZ538" s="11"/>
      <c r="DD538" s="11"/>
    </row>
    <row r="539" spans="15:108" s="3" customFormat="1" x14ac:dyDescent="0.2">
      <c r="O539"/>
      <c r="BM539" s="11"/>
      <c r="BO539"/>
      <c r="CE539" s="11"/>
      <c r="CT539" s="11"/>
      <c r="CV539"/>
      <c r="CX539" s="11"/>
      <c r="CZ539" s="11"/>
      <c r="DD539" s="11"/>
    </row>
    <row r="540" spans="15:108" s="3" customFormat="1" x14ac:dyDescent="0.2">
      <c r="O540"/>
      <c r="BM540" s="11"/>
      <c r="BO540"/>
      <c r="CE540" s="11"/>
      <c r="CT540" s="11"/>
      <c r="CV540"/>
      <c r="CX540" s="11"/>
      <c r="CZ540" s="11"/>
      <c r="DD540" s="11"/>
    </row>
    <row r="541" spans="15:108" s="3" customFormat="1" x14ac:dyDescent="0.2">
      <c r="O541"/>
      <c r="BM541" s="11"/>
      <c r="BO541"/>
      <c r="CE541" s="11"/>
      <c r="CT541" s="11"/>
      <c r="CV541"/>
      <c r="CX541" s="11"/>
      <c r="CZ541" s="11"/>
      <c r="DD541" s="11"/>
    </row>
    <row r="542" spans="15:108" s="3" customFormat="1" x14ac:dyDescent="0.2">
      <c r="O542"/>
      <c r="BM542" s="11"/>
      <c r="BO542"/>
      <c r="CE542" s="11"/>
      <c r="CT542" s="11"/>
      <c r="CV542"/>
      <c r="CX542" s="11"/>
      <c r="CZ542" s="11"/>
      <c r="DD542" s="11"/>
    </row>
    <row r="543" spans="15:108" s="3" customFormat="1" x14ac:dyDescent="0.2">
      <c r="O543"/>
      <c r="BM543" s="11"/>
      <c r="BO543"/>
      <c r="CE543" s="11"/>
      <c r="CT543" s="11"/>
      <c r="CV543"/>
      <c r="CX543" s="11"/>
      <c r="CZ543" s="11"/>
      <c r="DD543" s="11"/>
    </row>
    <row r="544" spans="15:108" s="3" customFormat="1" x14ac:dyDescent="0.2">
      <c r="O544"/>
      <c r="BM544" s="11"/>
      <c r="BO544"/>
      <c r="CE544" s="11"/>
      <c r="CT544" s="11"/>
      <c r="CV544"/>
      <c r="CX544" s="11"/>
      <c r="CZ544" s="11"/>
      <c r="DD544" s="11"/>
    </row>
    <row r="545" spans="15:108" s="3" customFormat="1" x14ac:dyDescent="0.2">
      <c r="O545"/>
      <c r="BM545" s="11"/>
      <c r="BO545"/>
      <c r="CE545" s="11"/>
      <c r="CT545" s="11"/>
      <c r="CV545"/>
      <c r="CX545" s="11"/>
      <c r="CZ545" s="11"/>
      <c r="DD545" s="11"/>
    </row>
    <row r="546" spans="15:108" s="3" customFormat="1" x14ac:dyDescent="0.2">
      <c r="O546"/>
      <c r="BM546" s="11"/>
      <c r="BO546"/>
      <c r="CE546" s="11"/>
      <c r="CT546" s="11"/>
      <c r="CV546"/>
      <c r="CX546" s="11"/>
      <c r="CZ546" s="11"/>
      <c r="DD546" s="11"/>
    </row>
    <row r="547" spans="15:108" s="3" customFormat="1" x14ac:dyDescent="0.2">
      <c r="O547"/>
      <c r="BM547" s="11"/>
      <c r="BO547"/>
      <c r="CE547" s="11"/>
      <c r="CT547" s="11"/>
      <c r="CV547"/>
      <c r="CX547" s="11"/>
      <c r="CZ547" s="11"/>
      <c r="DD547" s="11"/>
    </row>
    <row r="548" spans="15:108" s="3" customFormat="1" x14ac:dyDescent="0.2">
      <c r="O548"/>
      <c r="BM548" s="11"/>
      <c r="BO548"/>
      <c r="CE548" s="11"/>
      <c r="CT548" s="11"/>
      <c r="CV548"/>
      <c r="CX548" s="11"/>
      <c r="CZ548" s="11"/>
      <c r="DD548" s="11"/>
    </row>
    <row r="549" spans="15:108" s="3" customFormat="1" x14ac:dyDescent="0.2">
      <c r="O549"/>
      <c r="BM549" s="11"/>
      <c r="BO549"/>
      <c r="CE549" s="11"/>
      <c r="CT549" s="11"/>
      <c r="CV549"/>
      <c r="CX549" s="11"/>
      <c r="CZ549" s="11"/>
      <c r="DD549" s="11"/>
    </row>
    <row r="550" spans="15:108" s="3" customFormat="1" x14ac:dyDescent="0.2">
      <c r="O550"/>
      <c r="BM550" s="11"/>
      <c r="BO550"/>
      <c r="CE550" s="11"/>
      <c r="CT550" s="11"/>
      <c r="CV550"/>
      <c r="CX550" s="11"/>
      <c r="CZ550" s="11"/>
      <c r="DD550" s="11"/>
    </row>
    <row r="551" spans="15:108" s="3" customFormat="1" x14ac:dyDescent="0.2">
      <c r="O551"/>
      <c r="BM551" s="11"/>
      <c r="BO551"/>
      <c r="CE551" s="11"/>
      <c r="CT551" s="11"/>
      <c r="CV551"/>
      <c r="CX551" s="11"/>
      <c r="CZ551" s="11"/>
      <c r="DD551" s="11"/>
    </row>
    <row r="552" spans="15:108" s="3" customFormat="1" x14ac:dyDescent="0.2">
      <c r="O552"/>
      <c r="BM552" s="11"/>
      <c r="BO552"/>
      <c r="CE552" s="11"/>
      <c r="CT552" s="11"/>
      <c r="CV552"/>
      <c r="CX552" s="11"/>
      <c r="CZ552" s="11"/>
      <c r="DD552" s="11"/>
    </row>
    <row r="553" spans="15:108" s="3" customFormat="1" x14ac:dyDescent="0.2">
      <c r="O553"/>
      <c r="BM553" s="11"/>
      <c r="BO553"/>
      <c r="CE553" s="11"/>
      <c r="CT553" s="11"/>
      <c r="CV553"/>
      <c r="CX553" s="11"/>
      <c r="CZ553" s="11"/>
      <c r="DD553" s="11"/>
    </row>
    <row r="554" spans="15:108" s="3" customFormat="1" x14ac:dyDescent="0.2">
      <c r="O554"/>
      <c r="BM554" s="11"/>
      <c r="BO554"/>
      <c r="CE554" s="11"/>
      <c r="CT554" s="11"/>
      <c r="CV554"/>
      <c r="CX554" s="11"/>
      <c r="CZ554" s="11"/>
      <c r="DD554" s="11"/>
    </row>
    <row r="555" spans="15:108" s="3" customFormat="1" x14ac:dyDescent="0.2">
      <c r="O555"/>
      <c r="BM555" s="11"/>
      <c r="BO555"/>
      <c r="CE555" s="11"/>
      <c r="CT555" s="11"/>
      <c r="CV555"/>
      <c r="CX555" s="11"/>
      <c r="CZ555" s="11"/>
      <c r="DD555" s="11"/>
    </row>
    <row r="556" spans="15:108" s="3" customFormat="1" x14ac:dyDescent="0.2">
      <c r="O556"/>
      <c r="BM556" s="11"/>
      <c r="BO556"/>
      <c r="CE556" s="11"/>
      <c r="CT556" s="11"/>
      <c r="CV556"/>
      <c r="CX556" s="11"/>
      <c r="CZ556" s="11"/>
      <c r="DD556" s="11"/>
    </row>
    <row r="557" spans="15:108" s="3" customFormat="1" x14ac:dyDescent="0.2">
      <c r="O557"/>
      <c r="BM557" s="11"/>
      <c r="BO557"/>
      <c r="CE557" s="11"/>
      <c r="CT557" s="11"/>
      <c r="CV557"/>
      <c r="CX557" s="11"/>
      <c r="CZ557" s="11"/>
      <c r="DD557" s="11"/>
    </row>
    <row r="558" spans="15:108" s="3" customFormat="1" x14ac:dyDescent="0.2">
      <c r="O558"/>
      <c r="BM558" s="11"/>
      <c r="BO558"/>
      <c r="CE558" s="11"/>
      <c r="CT558" s="11"/>
      <c r="CV558"/>
      <c r="CX558" s="11"/>
      <c r="CZ558" s="11"/>
      <c r="DD558" s="11"/>
    </row>
    <row r="559" spans="15:108" s="3" customFormat="1" x14ac:dyDescent="0.2">
      <c r="O559"/>
      <c r="BM559" s="11"/>
      <c r="BO559"/>
      <c r="CE559" s="11"/>
      <c r="CT559" s="11"/>
      <c r="CV559"/>
      <c r="CX559" s="11"/>
      <c r="CZ559" s="11"/>
      <c r="DD559" s="11"/>
    </row>
    <row r="560" spans="15:108" s="3" customFormat="1" x14ac:dyDescent="0.2">
      <c r="O560"/>
      <c r="BM560" s="11"/>
      <c r="BO560"/>
      <c r="CE560" s="11"/>
      <c r="CT560" s="11"/>
      <c r="CV560"/>
      <c r="CX560" s="11"/>
      <c r="CZ560" s="11"/>
      <c r="DD560" s="11"/>
    </row>
    <row r="561" spans="15:108" s="3" customFormat="1" x14ac:dyDescent="0.2">
      <c r="O561"/>
      <c r="BM561" s="11"/>
      <c r="BO561"/>
      <c r="CE561" s="11"/>
      <c r="CT561" s="11"/>
      <c r="CV561"/>
      <c r="CX561" s="11"/>
      <c r="CZ561" s="11"/>
      <c r="DD561" s="11"/>
    </row>
    <row r="562" spans="15:108" s="3" customFormat="1" x14ac:dyDescent="0.2">
      <c r="O562"/>
      <c r="BM562" s="11"/>
      <c r="BO562"/>
      <c r="CE562" s="11"/>
      <c r="CT562" s="11"/>
      <c r="CV562"/>
      <c r="CX562" s="11"/>
      <c r="CZ562" s="11"/>
      <c r="DD562" s="11"/>
    </row>
    <row r="563" spans="15:108" s="3" customFormat="1" x14ac:dyDescent="0.2">
      <c r="O563"/>
      <c r="BM563" s="11"/>
      <c r="BO563"/>
      <c r="CE563" s="11"/>
      <c r="CT563" s="11"/>
      <c r="CV563"/>
      <c r="CX563" s="11"/>
      <c r="CZ563" s="11"/>
      <c r="DD563" s="11"/>
    </row>
    <row r="564" spans="15:108" s="3" customFormat="1" x14ac:dyDescent="0.2">
      <c r="O564"/>
      <c r="BM564" s="11"/>
      <c r="BO564"/>
      <c r="CE564" s="11"/>
      <c r="CT564" s="11"/>
      <c r="CV564"/>
      <c r="CX564" s="11"/>
      <c r="CZ564" s="11"/>
      <c r="DD564" s="11"/>
    </row>
    <row r="565" spans="15:108" s="3" customFormat="1" x14ac:dyDescent="0.2">
      <c r="O565"/>
      <c r="BM565" s="11"/>
      <c r="BO565"/>
      <c r="CE565" s="11"/>
      <c r="CT565" s="11"/>
      <c r="CV565"/>
      <c r="CX565" s="11"/>
      <c r="CZ565" s="11"/>
      <c r="DD565" s="11"/>
    </row>
    <row r="566" spans="15:108" s="3" customFormat="1" x14ac:dyDescent="0.2">
      <c r="O566"/>
      <c r="BM566" s="11"/>
      <c r="BO566"/>
      <c r="CE566" s="11"/>
      <c r="CT566" s="11"/>
      <c r="CV566"/>
      <c r="CX566" s="11"/>
      <c r="CZ566" s="11"/>
      <c r="DD566" s="11"/>
    </row>
    <row r="567" spans="15:108" s="3" customFormat="1" x14ac:dyDescent="0.2">
      <c r="O567"/>
      <c r="BM567" s="11"/>
      <c r="BO567"/>
      <c r="CE567" s="11"/>
      <c r="CT567" s="11"/>
      <c r="CV567"/>
      <c r="CX567" s="11"/>
      <c r="CZ567" s="11"/>
      <c r="DD567" s="11"/>
    </row>
    <row r="568" spans="15:108" s="3" customFormat="1" x14ac:dyDescent="0.2">
      <c r="O568"/>
      <c r="BM568" s="11"/>
      <c r="BO568"/>
      <c r="CE568" s="11"/>
      <c r="CT568" s="11"/>
      <c r="CV568"/>
      <c r="CX568" s="11"/>
      <c r="CZ568" s="11"/>
      <c r="DD568" s="11"/>
    </row>
    <row r="569" spans="15:108" s="3" customFormat="1" x14ac:dyDescent="0.2">
      <c r="O569"/>
      <c r="BM569" s="11"/>
      <c r="BO569"/>
      <c r="CE569" s="11"/>
      <c r="CT569" s="11"/>
      <c r="CV569"/>
      <c r="CX569" s="11"/>
      <c r="CZ569" s="11"/>
      <c r="DD569" s="11"/>
    </row>
    <row r="570" spans="15:108" s="3" customFormat="1" x14ac:dyDescent="0.2">
      <c r="O570"/>
      <c r="BM570" s="11"/>
      <c r="BO570"/>
      <c r="CE570" s="11"/>
      <c r="CT570" s="11"/>
      <c r="CV570"/>
      <c r="CX570" s="11"/>
      <c r="CZ570" s="11"/>
      <c r="DD570" s="11"/>
    </row>
    <row r="571" spans="15:108" s="3" customFormat="1" x14ac:dyDescent="0.2">
      <c r="O571"/>
      <c r="BM571" s="11"/>
      <c r="BO571"/>
      <c r="CE571" s="11"/>
      <c r="CT571" s="11"/>
      <c r="CV571"/>
      <c r="CX571" s="11"/>
      <c r="CZ571" s="11"/>
      <c r="DD571" s="11"/>
    </row>
    <row r="572" spans="15:108" s="3" customFormat="1" x14ac:dyDescent="0.2">
      <c r="O572"/>
      <c r="BM572" s="11"/>
      <c r="BO572"/>
      <c r="CE572" s="11"/>
      <c r="CT572" s="11"/>
      <c r="CV572"/>
      <c r="CX572" s="11"/>
      <c r="CZ572" s="11"/>
      <c r="DD572" s="11"/>
    </row>
    <row r="573" spans="15:108" s="3" customFormat="1" x14ac:dyDescent="0.2">
      <c r="O573"/>
      <c r="BM573" s="11"/>
      <c r="BO573"/>
      <c r="CE573" s="11"/>
      <c r="CT573" s="11"/>
      <c r="CV573"/>
      <c r="CX573" s="11"/>
      <c r="CZ573" s="11"/>
      <c r="DD573" s="11"/>
    </row>
    <row r="574" spans="15:108" s="3" customFormat="1" x14ac:dyDescent="0.2">
      <c r="O574"/>
      <c r="BM574" s="11"/>
      <c r="BO574"/>
      <c r="CE574" s="11"/>
      <c r="CT574" s="11"/>
      <c r="CV574"/>
      <c r="CX574" s="11"/>
      <c r="CZ574" s="11"/>
      <c r="DD574" s="11"/>
    </row>
    <row r="575" spans="15:108" s="3" customFormat="1" x14ac:dyDescent="0.2">
      <c r="O575"/>
      <c r="BM575" s="11"/>
      <c r="BO575"/>
      <c r="CE575" s="11"/>
      <c r="CT575" s="11"/>
      <c r="CV575"/>
      <c r="CX575" s="11"/>
      <c r="CZ575" s="11"/>
      <c r="DD575" s="11"/>
    </row>
    <row r="576" spans="15:108" s="3" customFormat="1" x14ac:dyDescent="0.2">
      <c r="O576"/>
      <c r="BM576" s="11"/>
      <c r="BO576"/>
      <c r="CE576" s="11"/>
      <c r="CT576" s="11"/>
      <c r="CV576"/>
      <c r="CX576" s="11"/>
      <c r="CZ576" s="11"/>
      <c r="DD576" s="11"/>
    </row>
    <row r="577" spans="15:108" s="3" customFormat="1" x14ac:dyDescent="0.2">
      <c r="O577"/>
      <c r="BM577" s="11"/>
      <c r="BO577"/>
      <c r="CE577" s="11"/>
      <c r="CT577" s="11"/>
      <c r="CV577"/>
      <c r="CX577" s="11"/>
      <c r="CZ577" s="11"/>
      <c r="DD577" s="11"/>
    </row>
    <row r="578" spans="15:108" s="3" customFormat="1" x14ac:dyDescent="0.2">
      <c r="O578"/>
      <c r="BM578" s="11"/>
      <c r="BO578"/>
      <c r="CE578" s="11"/>
      <c r="CT578" s="11"/>
      <c r="CV578"/>
      <c r="CX578" s="11"/>
      <c r="CZ578" s="11"/>
      <c r="DD578" s="11"/>
    </row>
    <row r="579" spans="15:108" s="3" customFormat="1" x14ac:dyDescent="0.2">
      <c r="O579"/>
      <c r="BM579" s="11"/>
      <c r="BO579"/>
      <c r="CE579" s="11"/>
      <c r="CT579" s="11"/>
      <c r="CV579"/>
      <c r="CX579" s="11"/>
      <c r="CZ579" s="11"/>
      <c r="DD579" s="11"/>
    </row>
    <row r="580" spans="15:108" s="3" customFormat="1" x14ac:dyDescent="0.2">
      <c r="O580"/>
      <c r="BM580" s="11"/>
      <c r="BO580"/>
      <c r="CE580" s="11"/>
      <c r="CT580" s="11"/>
      <c r="CV580"/>
      <c r="CX580" s="11"/>
      <c r="CZ580" s="11"/>
      <c r="DD580" s="11"/>
    </row>
    <row r="581" spans="15:108" s="3" customFormat="1" x14ac:dyDescent="0.2">
      <c r="O581"/>
      <c r="BM581" s="11"/>
      <c r="BO581"/>
      <c r="CE581" s="11"/>
      <c r="CT581" s="11"/>
      <c r="CV581"/>
      <c r="CX581" s="11"/>
      <c r="CZ581" s="11"/>
      <c r="DD581" s="11"/>
    </row>
    <row r="582" spans="15:108" s="3" customFormat="1" x14ac:dyDescent="0.2">
      <c r="O582"/>
      <c r="BM582" s="11"/>
      <c r="BO582"/>
      <c r="CE582" s="11"/>
      <c r="CT582" s="11"/>
      <c r="CV582"/>
      <c r="CX582" s="11"/>
      <c r="CZ582" s="11"/>
      <c r="DD582" s="11"/>
    </row>
    <row r="583" spans="15:108" s="3" customFormat="1" x14ac:dyDescent="0.2">
      <c r="O583"/>
      <c r="BM583" s="11"/>
      <c r="BO583"/>
      <c r="CE583" s="11"/>
      <c r="CT583" s="11"/>
      <c r="CV583"/>
      <c r="CX583" s="11"/>
      <c r="CZ583" s="11"/>
      <c r="DD583" s="11"/>
    </row>
    <row r="584" spans="15:108" s="3" customFormat="1" x14ac:dyDescent="0.2">
      <c r="O584"/>
      <c r="BM584" s="11"/>
      <c r="BO584"/>
      <c r="CE584" s="11"/>
      <c r="CT584" s="11"/>
      <c r="CV584"/>
      <c r="CX584" s="11"/>
      <c r="CZ584" s="11"/>
      <c r="DD584" s="11"/>
    </row>
    <row r="585" spans="15:108" s="3" customFormat="1" x14ac:dyDescent="0.2">
      <c r="O585"/>
      <c r="BM585" s="11"/>
      <c r="BO585"/>
      <c r="CE585" s="11"/>
      <c r="CT585" s="11"/>
      <c r="CV585"/>
      <c r="CX585" s="11"/>
      <c r="CZ585" s="11"/>
      <c r="DD585" s="11"/>
    </row>
    <row r="586" spans="15:108" s="3" customFormat="1" x14ac:dyDescent="0.2">
      <c r="O586"/>
      <c r="BM586" s="11"/>
      <c r="BO586"/>
      <c r="CE586" s="11"/>
      <c r="CT586" s="11"/>
      <c r="CV586"/>
      <c r="CX586" s="11"/>
      <c r="CZ586" s="11"/>
      <c r="DD586" s="11"/>
    </row>
    <row r="587" spans="15:108" s="3" customFormat="1" x14ac:dyDescent="0.2">
      <c r="O587"/>
      <c r="BM587" s="11"/>
      <c r="BO587"/>
      <c r="CE587" s="11"/>
      <c r="CT587" s="11"/>
      <c r="CV587"/>
      <c r="CX587" s="11"/>
      <c r="CZ587" s="11"/>
      <c r="DD587" s="11"/>
    </row>
    <row r="588" spans="15:108" s="3" customFormat="1" x14ac:dyDescent="0.2">
      <c r="O588"/>
      <c r="BM588" s="11"/>
      <c r="BO588"/>
      <c r="CE588" s="11"/>
      <c r="CT588" s="11"/>
      <c r="CV588"/>
      <c r="CX588" s="11"/>
      <c r="CZ588" s="11"/>
      <c r="DD588" s="11"/>
    </row>
    <row r="589" spans="15:108" s="3" customFormat="1" x14ac:dyDescent="0.2">
      <c r="O589"/>
      <c r="BM589" s="11"/>
      <c r="BO589"/>
      <c r="CE589" s="11"/>
      <c r="CT589" s="11"/>
      <c r="CV589"/>
      <c r="CX589" s="11"/>
      <c r="CZ589" s="11"/>
      <c r="DD589" s="11"/>
    </row>
    <row r="590" spans="15:108" s="3" customFormat="1" x14ac:dyDescent="0.2">
      <c r="O590"/>
      <c r="BM590" s="11"/>
      <c r="BO590"/>
      <c r="CE590" s="11"/>
      <c r="CT590" s="11"/>
      <c r="CV590"/>
      <c r="CX590" s="11"/>
      <c r="CZ590" s="11"/>
      <c r="DD590" s="11"/>
    </row>
    <row r="591" spans="15:108" s="3" customFormat="1" x14ac:dyDescent="0.2">
      <c r="O591"/>
      <c r="BM591" s="11"/>
      <c r="BO591"/>
      <c r="CE591" s="11"/>
      <c r="CT591" s="11"/>
      <c r="CV591"/>
      <c r="CX591" s="11"/>
      <c r="CZ591" s="11"/>
      <c r="DD591" s="11"/>
    </row>
    <row r="592" spans="15:108" s="3" customFormat="1" x14ac:dyDescent="0.2">
      <c r="O592"/>
      <c r="BM592" s="11"/>
      <c r="BO592"/>
      <c r="CE592" s="11"/>
      <c r="CT592" s="11"/>
      <c r="CV592"/>
      <c r="CX592" s="11"/>
      <c r="CZ592" s="11"/>
      <c r="DD592" s="11"/>
    </row>
    <row r="593" spans="15:108" s="3" customFormat="1" x14ac:dyDescent="0.2">
      <c r="O593"/>
      <c r="BM593" s="11"/>
      <c r="BO593"/>
      <c r="CE593" s="11"/>
      <c r="CT593" s="11"/>
      <c r="CV593"/>
      <c r="CX593" s="11"/>
      <c r="CZ593" s="11"/>
      <c r="DD593" s="11"/>
    </row>
    <row r="594" spans="15:108" s="3" customFormat="1" x14ac:dyDescent="0.2">
      <c r="O594"/>
      <c r="BM594" s="11"/>
      <c r="BO594"/>
      <c r="CE594" s="11"/>
      <c r="CT594" s="11"/>
      <c r="CV594"/>
      <c r="CX594" s="11"/>
      <c r="CZ594" s="11"/>
      <c r="DD594" s="11"/>
    </row>
    <row r="595" spans="15:108" s="3" customFormat="1" x14ac:dyDescent="0.2">
      <c r="O595"/>
      <c r="BM595" s="11"/>
      <c r="BO595"/>
      <c r="CE595" s="11"/>
      <c r="CT595" s="11"/>
      <c r="CV595"/>
      <c r="CX595" s="11"/>
      <c r="CZ595" s="11"/>
      <c r="DD595" s="11"/>
    </row>
    <row r="596" spans="15:108" s="3" customFormat="1" x14ac:dyDescent="0.2">
      <c r="O596"/>
      <c r="BM596" s="11"/>
      <c r="BO596"/>
      <c r="CE596" s="11"/>
      <c r="CT596" s="11"/>
      <c r="CV596"/>
      <c r="CX596" s="11"/>
      <c r="CZ596" s="11"/>
      <c r="DD596" s="11"/>
    </row>
    <row r="597" spans="15:108" s="3" customFormat="1" x14ac:dyDescent="0.2">
      <c r="O597"/>
      <c r="BM597" s="11"/>
      <c r="BO597"/>
      <c r="CE597" s="11"/>
      <c r="CT597" s="11"/>
      <c r="CV597"/>
      <c r="CX597" s="11"/>
      <c r="CZ597" s="11"/>
      <c r="DD597" s="11"/>
    </row>
    <row r="598" spans="15:108" s="3" customFormat="1" x14ac:dyDescent="0.2">
      <c r="O598"/>
      <c r="BM598" s="11"/>
      <c r="BO598"/>
      <c r="CE598" s="11"/>
      <c r="CT598" s="11"/>
      <c r="CV598"/>
      <c r="CX598" s="11"/>
      <c r="CZ598" s="11"/>
      <c r="DD598" s="11"/>
    </row>
    <row r="599" spans="15:108" s="3" customFormat="1" x14ac:dyDescent="0.2">
      <c r="O599"/>
      <c r="BM599" s="11"/>
      <c r="BO599"/>
      <c r="CE599" s="11"/>
      <c r="CT599" s="11"/>
      <c r="CV599"/>
      <c r="CX599" s="11"/>
      <c r="CZ599" s="11"/>
      <c r="DD599" s="11"/>
    </row>
    <row r="600" spans="15:108" s="3" customFormat="1" x14ac:dyDescent="0.2">
      <c r="O600"/>
      <c r="BM600" s="11"/>
      <c r="BO600"/>
      <c r="CE600" s="11"/>
      <c r="CT600" s="11"/>
      <c r="CV600"/>
      <c r="CX600" s="11"/>
      <c r="CZ600" s="11"/>
      <c r="DD600" s="11"/>
    </row>
    <row r="601" spans="15:108" s="3" customFormat="1" x14ac:dyDescent="0.2">
      <c r="O601"/>
      <c r="BM601" s="11"/>
      <c r="BO601"/>
      <c r="CE601" s="11"/>
      <c r="CT601" s="11"/>
      <c r="CV601"/>
      <c r="CX601" s="11"/>
      <c r="CZ601" s="11"/>
      <c r="DD601" s="11"/>
    </row>
    <row r="602" spans="15:108" s="3" customFormat="1" x14ac:dyDescent="0.2">
      <c r="O602"/>
      <c r="BM602" s="11"/>
      <c r="BO602"/>
      <c r="CE602" s="11"/>
      <c r="CT602" s="11"/>
      <c r="CV602"/>
      <c r="CX602" s="11"/>
      <c r="CZ602" s="11"/>
      <c r="DD602" s="11"/>
    </row>
    <row r="603" spans="15:108" s="3" customFormat="1" x14ac:dyDescent="0.2">
      <c r="O603"/>
      <c r="BM603" s="11"/>
      <c r="BO603"/>
      <c r="CE603" s="11"/>
      <c r="CT603" s="11"/>
      <c r="CV603"/>
      <c r="CX603" s="11"/>
      <c r="CZ603" s="11"/>
      <c r="DD603" s="11"/>
    </row>
    <row r="604" spans="15:108" s="3" customFormat="1" x14ac:dyDescent="0.2">
      <c r="O604"/>
      <c r="BM604" s="11"/>
      <c r="BO604"/>
      <c r="CE604" s="11"/>
      <c r="CT604" s="11"/>
      <c r="CV604"/>
      <c r="CX604" s="11"/>
      <c r="CZ604" s="11"/>
      <c r="DD604" s="11"/>
    </row>
    <row r="605" spans="15:108" s="3" customFormat="1" x14ac:dyDescent="0.2">
      <c r="O605"/>
      <c r="BM605" s="11"/>
      <c r="BO605"/>
      <c r="CE605" s="11"/>
      <c r="CT605" s="11"/>
      <c r="CV605"/>
      <c r="CX605" s="11"/>
      <c r="CZ605" s="11"/>
      <c r="DD605" s="11"/>
    </row>
    <row r="606" spans="15:108" s="3" customFormat="1" x14ac:dyDescent="0.2">
      <c r="O606"/>
      <c r="BM606" s="11"/>
      <c r="BO606"/>
      <c r="CE606" s="11"/>
      <c r="CT606" s="11"/>
      <c r="CV606"/>
      <c r="CX606" s="11"/>
      <c r="CZ606" s="11"/>
      <c r="DD606" s="11"/>
    </row>
    <row r="607" spans="15:108" s="3" customFormat="1" x14ac:dyDescent="0.2">
      <c r="O607"/>
      <c r="BM607" s="11"/>
      <c r="BO607"/>
      <c r="CE607" s="11"/>
      <c r="CT607" s="11"/>
      <c r="CV607"/>
      <c r="CX607" s="11"/>
      <c r="CZ607" s="11"/>
      <c r="DD607" s="11"/>
    </row>
    <row r="608" spans="15:108" s="3" customFormat="1" x14ac:dyDescent="0.2">
      <c r="O608"/>
      <c r="BM608" s="11"/>
      <c r="BO608"/>
      <c r="CE608" s="11"/>
      <c r="CT608" s="11"/>
      <c r="CV608"/>
      <c r="CX608" s="11"/>
      <c r="CZ608" s="11"/>
      <c r="DD608" s="11"/>
    </row>
    <row r="609" spans="15:108" s="3" customFormat="1" x14ac:dyDescent="0.2">
      <c r="O609"/>
      <c r="BM609" s="11"/>
      <c r="BO609"/>
      <c r="CE609" s="11"/>
      <c r="CT609" s="11"/>
      <c r="CV609"/>
      <c r="CX609" s="11"/>
      <c r="CZ609" s="11"/>
      <c r="DD609" s="11"/>
    </row>
    <row r="610" spans="15:108" s="3" customFormat="1" x14ac:dyDescent="0.2">
      <c r="O610"/>
      <c r="BM610" s="11"/>
      <c r="BO610"/>
      <c r="CE610" s="11"/>
      <c r="CT610" s="11"/>
      <c r="CV610"/>
      <c r="CX610" s="11"/>
      <c r="CZ610" s="11"/>
      <c r="DD610" s="11"/>
    </row>
    <row r="611" spans="15:108" s="3" customFormat="1" x14ac:dyDescent="0.2">
      <c r="O611"/>
      <c r="BM611" s="11"/>
      <c r="BO611"/>
      <c r="CE611" s="11"/>
      <c r="CT611" s="11"/>
      <c r="CV611"/>
      <c r="CX611" s="11"/>
      <c r="CZ611" s="11"/>
      <c r="DD611" s="11"/>
    </row>
    <row r="612" spans="15:108" s="3" customFormat="1" x14ac:dyDescent="0.2">
      <c r="O612"/>
      <c r="BM612" s="11"/>
      <c r="BO612"/>
      <c r="CE612" s="11"/>
      <c r="CT612" s="11"/>
      <c r="CV612"/>
      <c r="CX612" s="11"/>
      <c r="CZ612" s="11"/>
      <c r="DD612" s="11"/>
    </row>
    <row r="613" spans="15:108" s="3" customFormat="1" x14ac:dyDescent="0.2">
      <c r="O613"/>
      <c r="BM613" s="11"/>
      <c r="BO613"/>
      <c r="CE613" s="11"/>
      <c r="CT613" s="11"/>
      <c r="CV613"/>
      <c r="CX613" s="11"/>
      <c r="CZ613" s="11"/>
      <c r="DD613" s="11"/>
    </row>
    <row r="614" spans="15:108" s="3" customFormat="1" x14ac:dyDescent="0.2">
      <c r="O614"/>
      <c r="BM614" s="11"/>
      <c r="BO614"/>
      <c r="CE614" s="11"/>
      <c r="CT614" s="11"/>
      <c r="CV614"/>
      <c r="CX614" s="11"/>
      <c r="CZ614" s="11"/>
      <c r="DD614" s="11"/>
    </row>
    <row r="615" spans="15:108" s="3" customFormat="1" x14ac:dyDescent="0.2">
      <c r="O615"/>
      <c r="BM615" s="11"/>
      <c r="BO615"/>
      <c r="CE615" s="11"/>
      <c r="CT615" s="11"/>
      <c r="CV615"/>
      <c r="CX615" s="11"/>
      <c r="CZ615" s="11"/>
      <c r="DD615" s="11"/>
    </row>
    <row r="616" spans="15:108" s="3" customFormat="1" x14ac:dyDescent="0.2">
      <c r="O616"/>
      <c r="BM616" s="11"/>
      <c r="BO616"/>
      <c r="CE616" s="11"/>
      <c r="CT616" s="11"/>
      <c r="CV616"/>
      <c r="CX616" s="11"/>
      <c r="CZ616" s="11"/>
      <c r="DD616" s="11"/>
    </row>
    <row r="617" spans="15:108" s="3" customFormat="1" x14ac:dyDescent="0.2">
      <c r="O617"/>
      <c r="BM617" s="11"/>
      <c r="BO617"/>
      <c r="CE617" s="11"/>
      <c r="CT617" s="11"/>
      <c r="CV617"/>
      <c r="CX617" s="11"/>
      <c r="CZ617" s="11"/>
      <c r="DD617" s="11"/>
    </row>
    <row r="618" spans="15:108" s="3" customFormat="1" x14ac:dyDescent="0.2">
      <c r="O618"/>
      <c r="BM618" s="11"/>
      <c r="BO618"/>
      <c r="CE618" s="11"/>
      <c r="CT618" s="11"/>
      <c r="CV618"/>
      <c r="CX618" s="11"/>
      <c r="CZ618" s="11"/>
      <c r="DD618" s="11"/>
    </row>
    <row r="619" spans="15:108" s="3" customFormat="1" x14ac:dyDescent="0.2">
      <c r="O619"/>
      <c r="BM619" s="11"/>
      <c r="BO619"/>
      <c r="CE619" s="11"/>
      <c r="CT619" s="11"/>
      <c r="CV619"/>
      <c r="CX619" s="11"/>
      <c r="CZ619" s="11"/>
      <c r="DD619" s="11"/>
    </row>
    <row r="620" spans="15:108" s="3" customFormat="1" x14ac:dyDescent="0.2">
      <c r="O620"/>
      <c r="BM620" s="11"/>
      <c r="BO620"/>
      <c r="CE620" s="11"/>
      <c r="CT620" s="11"/>
      <c r="CV620"/>
      <c r="CX620" s="11"/>
      <c r="CZ620" s="11"/>
      <c r="DD620" s="11"/>
    </row>
    <row r="621" spans="15:108" s="3" customFormat="1" x14ac:dyDescent="0.2">
      <c r="O621"/>
      <c r="BM621" s="11"/>
      <c r="BO621"/>
      <c r="CE621" s="11"/>
      <c r="CT621" s="11"/>
      <c r="CV621"/>
      <c r="CX621" s="11"/>
      <c r="CZ621" s="11"/>
      <c r="DD621" s="11"/>
    </row>
    <row r="622" spans="15:108" s="3" customFormat="1" x14ac:dyDescent="0.2">
      <c r="O622"/>
      <c r="BM622" s="11"/>
      <c r="BO622"/>
      <c r="CE622" s="11"/>
      <c r="CT622" s="11"/>
      <c r="CV622"/>
      <c r="CX622" s="11"/>
      <c r="CZ622" s="11"/>
      <c r="DD622" s="11"/>
    </row>
    <row r="623" spans="15:108" s="3" customFormat="1" x14ac:dyDescent="0.2">
      <c r="O623"/>
      <c r="BM623" s="11"/>
      <c r="BO623"/>
      <c r="CE623" s="11"/>
      <c r="CT623" s="11"/>
      <c r="CV623"/>
      <c r="CX623" s="11"/>
      <c r="CZ623" s="11"/>
      <c r="DD623" s="11"/>
    </row>
    <row r="624" spans="15:108" s="3" customFormat="1" x14ac:dyDescent="0.2">
      <c r="O624"/>
      <c r="BM624" s="11"/>
      <c r="BO624"/>
      <c r="CE624" s="11"/>
      <c r="CT624" s="11"/>
      <c r="CV624"/>
      <c r="CX624" s="11"/>
      <c r="CZ624" s="11"/>
      <c r="DD624" s="11"/>
    </row>
    <row r="625" spans="15:108" s="3" customFormat="1" x14ac:dyDescent="0.2">
      <c r="O625"/>
      <c r="BM625" s="11"/>
      <c r="BO625"/>
      <c r="CE625" s="11"/>
      <c r="CT625" s="11"/>
      <c r="CV625"/>
      <c r="CX625" s="11"/>
      <c r="CZ625" s="11"/>
      <c r="DD625" s="11"/>
    </row>
    <row r="626" spans="15:108" s="3" customFormat="1" x14ac:dyDescent="0.2">
      <c r="O626"/>
      <c r="BM626" s="11"/>
      <c r="BO626"/>
      <c r="CE626" s="11"/>
      <c r="CT626" s="11"/>
      <c r="CV626"/>
      <c r="CX626" s="11"/>
      <c r="CZ626" s="11"/>
      <c r="DD626" s="11"/>
    </row>
    <row r="627" spans="15:108" s="3" customFormat="1" x14ac:dyDescent="0.2">
      <c r="O627"/>
      <c r="BM627" s="11"/>
      <c r="BO627"/>
      <c r="CE627" s="11"/>
      <c r="CT627" s="11"/>
      <c r="CV627"/>
      <c r="CX627" s="11"/>
      <c r="CZ627" s="11"/>
      <c r="DD627" s="11"/>
    </row>
    <row r="628" spans="15:108" s="3" customFormat="1" x14ac:dyDescent="0.2">
      <c r="O628"/>
      <c r="BM628" s="11"/>
      <c r="BO628"/>
      <c r="CE628" s="11"/>
      <c r="CT628" s="11"/>
      <c r="CV628"/>
      <c r="CX628" s="11"/>
      <c r="CZ628" s="11"/>
      <c r="DD628" s="11"/>
    </row>
    <row r="629" spans="15:108" s="3" customFormat="1" x14ac:dyDescent="0.2">
      <c r="O629"/>
      <c r="BM629" s="11"/>
      <c r="BO629"/>
      <c r="CE629" s="11"/>
      <c r="CT629" s="11"/>
      <c r="CV629"/>
      <c r="CX629" s="11"/>
      <c r="CZ629" s="11"/>
      <c r="DD629" s="11"/>
    </row>
    <row r="630" spans="15:108" s="3" customFormat="1" x14ac:dyDescent="0.2">
      <c r="O630"/>
      <c r="BM630" s="11"/>
      <c r="BO630"/>
      <c r="CE630" s="11"/>
      <c r="CT630" s="11"/>
      <c r="CV630"/>
      <c r="CX630" s="11"/>
      <c r="CZ630" s="11"/>
      <c r="DD630" s="11"/>
    </row>
    <row r="631" spans="15:108" s="3" customFormat="1" x14ac:dyDescent="0.2">
      <c r="O631"/>
      <c r="BM631" s="11"/>
      <c r="BO631"/>
      <c r="CE631" s="11"/>
      <c r="CT631" s="11"/>
      <c r="CV631"/>
      <c r="CX631" s="11"/>
      <c r="CZ631" s="11"/>
      <c r="DD631" s="11"/>
    </row>
    <row r="632" spans="15:108" s="3" customFormat="1" x14ac:dyDescent="0.2">
      <c r="O632"/>
      <c r="BM632" s="11"/>
      <c r="BO632"/>
      <c r="CE632" s="11"/>
      <c r="CT632" s="11"/>
      <c r="CV632"/>
      <c r="CX632" s="11"/>
      <c r="CZ632" s="11"/>
      <c r="DD632" s="11"/>
    </row>
    <row r="633" spans="15:108" s="3" customFormat="1" x14ac:dyDescent="0.2">
      <c r="O633"/>
      <c r="BM633" s="11"/>
      <c r="BO633"/>
      <c r="CE633" s="11"/>
      <c r="CT633" s="11"/>
      <c r="CV633"/>
      <c r="CX633" s="11"/>
      <c r="CZ633" s="11"/>
      <c r="DD633" s="11"/>
    </row>
    <row r="634" spans="15:108" s="3" customFormat="1" x14ac:dyDescent="0.2">
      <c r="O634"/>
      <c r="BM634" s="11"/>
      <c r="BO634"/>
      <c r="CE634" s="11"/>
      <c r="CT634" s="11"/>
      <c r="CV634"/>
      <c r="CX634" s="11"/>
      <c r="CZ634" s="11"/>
      <c r="DD634" s="11"/>
    </row>
    <row r="635" spans="15:108" s="3" customFormat="1" x14ac:dyDescent="0.2">
      <c r="O635"/>
      <c r="BM635" s="11"/>
      <c r="BO635"/>
      <c r="CE635" s="11"/>
      <c r="CT635" s="11"/>
      <c r="CV635"/>
      <c r="CX635" s="11"/>
      <c r="CZ635" s="11"/>
      <c r="DD635" s="11"/>
    </row>
    <row r="636" spans="15:108" s="3" customFormat="1" x14ac:dyDescent="0.2">
      <c r="O636"/>
      <c r="BM636" s="11"/>
      <c r="BO636"/>
      <c r="CE636" s="11"/>
      <c r="CT636" s="11"/>
      <c r="CV636"/>
      <c r="CX636" s="11"/>
      <c r="CZ636" s="11"/>
      <c r="DD636" s="11"/>
    </row>
    <row r="637" spans="15:108" s="3" customFormat="1" x14ac:dyDescent="0.2">
      <c r="O637"/>
      <c r="BM637" s="11"/>
      <c r="BO637"/>
      <c r="CE637" s="11"/>
      <c r="CT637" s="11"/>
      <c r="CV637"/>
      <c r="CX637" s="11"/>
      <c r="CZ637" s="11"/>
      <c r="DD637" s="11"/>
    </row>
    <row r="638" spans="15:108" s="3" customFormat="1" x14ac:dyDescent="0.2">
      <c r="O638"/>
      <c r="BM638" s="11"/>
      <c r="BO638"/>
      <c r="CE638" s="11"/>
      <c r="CT638" s="11"/>
      <c r="CV638"/>
      <c r="CX638" s="11"/>
      <c r="CZ638" s="11"/>
      <c r="DD638" s="11"/>
    </row>
    <row r="639" spans="15:108" s="3" customFormat="1" x14ac:dyDescent="0.2">
      <c r="O639"/>
      <c r="BM639" s="11"/>
      <c r="BO639"/>
      <c r="CE639" s="11"/>
      <c r="CT639" s="11"/>
      <c r="CV639"/>
      <c r="CX639" s="11"/>
      <c r="CZ639" s="11"/>
      <c r="DD639" s="11"/>
    </row>
    <row r="640" spans="15:108" s="3" customFormat="1" x14ac:dyDescent="0.2">
      <c r="O640"/>
      <c r="BM640" s="11"/>
      <c r="BO640"/>
      <c r="CE640" s="11"/>
      <c r="CT640" s="11"/>
      <c r="CV640"/>
      <c r="CX640" s="11"/>
      <c r="CZ640" s="11"/>
      <c r="DD640" s="11"/>
    </row>
    <row r="641" spans="15:108" s="3" customFormat="1" x14ac:dyDescent="0.2">
      <c r="O641"/>
      <c r="BM641" s="11"/>
      <c r="BO641"/>
      <c r="CE641" s="11"/>
      <c r="CT641" s="11"/>
      <c r="CV641"/>
      <c r="CX641" s="11"/>
      <c r="CZ641" s="11"/>
      <c r="DD641" s="11"/>
    </row>
    <row r="642" spans="15:108" s="3" customFormat="1" x14ac:dyDescent="0.2">
      <c r="O642"/>
      <c r="BM642" s="11"/>
      <c r="BO642"/>
      <c r="CE642" s="11"/>
      <c r="CT642" s="11"/>
      <c r="CV642"/>
      <c r="CX642" s="11"/>
      <c r="CZ642" s="11"/>
      <c r="DD642" s="11"/>
    </row>
    <row r="643" spans="15:108" s="3" customFormat="1" x14ac:dyDescent="0.2">
      <c r="O643"/>
      <c r="BM643" s="11"/>
      <c r="BO643"/>
      <c r="CE643" s="11"/>
      <c r="CT643" s="11"/>
      <c r="CV643"/>
      <c r="CX643" s="11"/>
      <c r="CZ643" s="11"/>
      <c r="DD643" s="11"/>
    </row>
    <row r="644" spans="15:108" s="3" customFormat="1" x14ac:dyDescent="0.2">
      <c r="O644"/>
      <c r="BM644" s="11"/>
      <c r="BO644"/>
      <c r="CE644" s="11"/>
      <c r="CT644" s="11"/>
      <c r="CV644"/>
      <c r="CX644" s="11"/>
      <c r="CZ644" s="11"/>
      <c r="DD644" s="11"/>
    </row>
    <row r="645" spans="15:108" s="3" customFormat="1" x14ac:dyDescent="0.2">
      <c r="O645"/>
      <c r="BM645" s="11"/>
      <c r="BO645"/>
      <c r="CE645" s="11"/>
      <c r="CT645" s="11"/>
      <c r="CV645"/>
      <c r="CX645" s="11"/>
      <c r="CZ645" s="11"/>
      <c r="DD645" s="11"/>
    </row>
    <row r="646" spans="15:108" s="3" customFormat="1" x14ac:dyDescent="0.2">
      <c r="O646"/>
      <c r="BM646" s="11"/>
      <c r="BO646"/>
      <c r="CE646" s="11"/>
      <c r="CT646" s="11"/>
      <c r="CV646"/>
      <c r="CX646" s="11"/>
      <c r="CZ646" s="11"/>
      <c r="DD646" s="11"/>
    </row>
    <row r="647" spans="15:108" s="3" customFormat="1" x14ac:dyDescent="0.2">
      <c r="O647"/>
      <c r="BM647" s="11"/>
      <c r="BO647"/>
      <c r="CE647" s="11"/>
      <c r="CT647" s="11"/>
      <c r="CV647"/>
      <c r="CX647" s="11"/>
      <c r="CZ647" s="11"/>
      <c r="DD647" s="11"/>
    </row>
    <row r="648" spans="15:108" s="3" customFormat="1" x14ac:dyDescent="0.2">
      <c r="O648"/>
      <c r="BM648" s="11"/>
      <c r="BO648"/>
      <c r="CE648" s="11"/>
      <c r="CT648" s="11"/>
      <c r="CV648"/>
      <c r="CX648" s="11"/>
      <c r="CZ648" s="11"/>
      <c r="DD648" s="11"/>
    </row>
    <row r="649" spans="15:108" s="3" customFormat="1" x14ac:dyDescent="0.2">
      <c r="O649"/>
      <c r="BM649" s="11"/>
      <c r="BO649"/>
      <c r="CE649" s="11"/>
      <c r="CT649" s="11"/>
      <c r="CV649"/>
      <c r="CX649" s="11"/>
      <c r="CZ649" s="11"/>
      <c r="DD649" s="11"/>
    </row>
    <row r="650" spans="15:108" s="3" customFormat="1" x14ac:dyDescent="0.2">
      <c r="O650"/>
      <c r="BM650" s="11"/>
      <c r="BO650"/>
      <c r="CE650" s="11"/>
      <c r="CT650" s="11"/>
      <c r="CV650"/>
      <c r="CX650" s="11"/>
      <c r="CZ650" s="11"/>
      <c r="DD650" s="11"/>
    </row>
    <row r="651" spans="15:108" s="3" customFormat="1" x14ac:dyDescent="0.2">
      <c r="O651"/>
      <c r="BM651" s="11"/>
      <c r="BO651"/>
      <c r="CE651" s="11"/>
      <c r="CT651" s="11"/>
      <c r="CV651"/>
      <c r="CX651" s="11"/>
      <c r="CZ651" s="11"/>
      <c r="DD651" s="11"/>
    </row>
    <row r="652" spans="15:108" s="3" customFormat="1" x14ac:dyDescent="0.2">
      <c r="O652"/>
      <c r="BM652" s="11"/>
      <c r="BO652"/>
      <c r="CE652" s="11"/>
      <c r="CT652" s="11"/>
      <c r="CV652"/>
      <c r="CX652" s="11"/>
      <c r="CZ652" s="11"/>
      <c r="DD652" s="11"/>
    </row>
    <row r="653" spans="15:108" s="3" customFormat="1" x14ac:dyDescent="0.2">
      <c r="O653"/>
      <c r="BM653" s="11"/>
      <c r="BO653"/>
      <c r="CE653" s="11"/>
      <c r="CT653" s="11"/>
      <c r="CV653"/>
      <c r="CX653" s="11"/>
      <c r="CZ653" s="11"/>
      <c r="DD653" s="11"/>
    </row>
    <row r="654" spans="15:108" s="3" customFormat="1" x14ac:dyDescent="0.2">
      <c r="O654"/>
      <c r="BM654" s="11"/>
      <c r="BO654"/>
      <c r="CE654" s="11"/>
      <c r="CT654" s="11"/>
      <c r="CV654"/>
      <c r="CX654" s="11"/>
      <c r="CZ654" s="11"/>
      <c r="DD654" s="11"/>
    </row>
    <row r="655" spans="15:108" s="3" customFormat="1" x14ac:dyDescent="0.2">
      <c r="O655"/>
      <c r="BM655" s="11"/>
      <c r="BO655"/>
      <c r="CE655" s="11"/>
      <c r="CT655" s="11"/>
      <c r="CV655"/>
      <c r="CX655" s="11"/>
      <c r="CZ655" s="11"/>
      <c r="DD655" s="11"/>
    </row>
    <row r="656" spans="15:108" s="3" customFormat="1" x14ac:dyDescent="0.2">
      <c r="O656"/>
      <c r="BM656" s="11"/>
      <c r="BO656"/>
      <c r="CE656" s="11"/>
      <c r="CT656" s="11"/>
      <c r="CV656"/>
      <c r="CX656" s="11"/>
      <c r="CZ656" s="11"/>
      <c r="DD656" s="11"/>
    </row>
    <row r="657" spans="15:108" s="3" customFormat="1" x14ac:dyDescent="0.2">
      <c r="O657"/>
      <c r="BM657" s="11"/>
      <c r="BO657"/>
      <c r="CE657" s="11"/>
      <c r="CT657" s="11"/>
      <c r="CV657"/>
      <c r="CX657" s="11"/>
      <c r="CZ657" s="11"/>
      <c r="DD657" s="11"/>
    </row>
    <row r="658" spans="15:108" s="3" customFormat="1" x14ac:dyDescent="0.2">
      <c r="O658"/>
      <c r="BM658" s="11"/>
      <c r="BO658"/>
      <c r="CE658" s="11"/>
      <c r="CT658" s="11"/>
      <c r="CV658"/>
      <c r="CX658" s="11"/>
      <c r="CZ658" s="11"/>
      <c r="DD658" s="11"/>
    </row>
    <row r="659" spans="15:108" s="3" customFormat="1" x14ac:dyDescent="0.2">
      <c r="O659"/>
      <c r="BM659" s="11"/>
      <c r="BO659"/>
      <c r="CE659" s="11"/>
      <c r="CT659" s="11"/>
      <c r="CV659"/>
      <c r="CX659" s="11"/>
      <c r="CZ659" s="11"/>
      <c r="DD659" s="11"/>
    </row>
    <row r="660" spans="15:108" s="3" customFormat="1" x14ac:dyDescent="0.2">
      <c r="O660"/>
      <c r="BM660" s="11"/>
      <c r="BO660"/>
      <c r="CE660" s="11"/>
      <c r="CT660" s="11"/>
      <c r="CV660"/>
      <c r="CX660" s="11"/>
      <c r="CZ660" s="11"/>
      <c r="DD660" s="11"/>
    </row>
    <row r="661" spans="15:108" s="3" customFormat="1" x14ac:dyDescent="0.2">
      <c r="O661"/>
      <c r="BM661" s="11"/>
      <c r="BO661"/>
      <c r="CE661" s="11"/>
      <c r="CT661" s="11"/>
      <c r="CV661"/>
      <c r="CX661" s="11"/>
      <c r="CZ661" s="11"/>
      <c r="DD661" s="11"/>
    </row>
    <row r="662" spans="15:108" s="3" customFormat="1" x14ac:dyDescent="0.2">
      <c r="O662"/>
      <c r="BM662" s="11"/>
      <c r="BO662"/>
      <c r="CE662" s="11"/>
      <c r="CT662" s="11"/>
      <c r="CV662"/>
      <c r="CX662" s="11"/>
      <c r="CZ662" s="11"/>
      <c r="DD662" s="11"/>
    </row>
    <row r="663" spans="15:108" s="3" customFormat="1" x14ac:dyDescent="0.2">
      <c r="O663"/>
      <c r="BM663" s="11"/>
      <c r="BO663"/>
      <c r="CE663" s="11"/>
      <c r="CT663" s="11"/>
      <c r="CV663"/>
      <c r="CX663" s="11"/>
      <c r="CZ663" s="11"/>
      <c r="DD663" s="11"/>
    </row>
    <row r="664" spans="15:108" s="3" customFormat="1" x14ac:dyDescent="0.2">
      <c r="O664"/>
      <c r="BM664" s="11"/>
      <c r="BO664"/>
      <c r="CE664" s="11"/>
      <c r="CT664" s="11"/>
      <c r="CV664"/>
      <c r="CX664" s="11"/>
      <c r="CZ664" s="11"/>
      <c r="DD664" s="11"/>
    </row>
    <row r="665" spans="15:108" s="3" customFormat="1" x14ac:dyDescent="0.2">
      <c r="O665"/>
      <c r="BM665" s="11"/>
      <c r="BO665"/>
      <c r="CE665" s="11"/>
      <c r="CT665" s="11"/>
      <c r="CV665"/>
      <c r="CX665" s="11"/>
      <c r="CZ665" s="11"/>
      <c r="DD665" s="11"/>
    </row>
    <row r="666" spans="15:108" s="3" customFormat="1" x14ac:dyDescent="0.2">
      <c r="O666"/>
      <c r="BM666" s="11"/>
      <c r="BO666"/>
      <c r="CE666" s="11"/>
      <c r="CT666" s="11"/>
      <c r="CV666"/>
      <c r="CX666" s="11"/>
      <c r="CZ666" s="11"/>
      <c r="DD666" s="11"/>
    </row>
    <row r="667" spans="15:108" s="3" customFormat="1" x14ac:dyDescent="0.2">
      <c r="O667"/>
      <c r="BM667" s="11"/>
      <c r="BO667"/>
      <c r="CE667" s="11"/>
      <c r="CT667" s="11"/>
      <c r="CV667"/>
      <c r="CX667" s="11"/>
      <c r="CZ667" s="11"/>
      <c r="DD667" s="11"/>
    </row>
    <row r="668" spans="15:108" s="3" customFormat="1" x14ac:dyDescent="0.2">
      <c r="O668"/>
      <c r="BM668" s="11"/>
      <c r="BO668"/>
      <c r="CE668" s="11"/>
      <c r="CT668" s="11"/>
      <c r="CV668"/>
      <c r="CX668" s="11"/>
      <c r="CZ668" s="11"/>
      <c r="DD668" s="11"/>
    </row>
    <row r="669" spans="15:108" s="3" customFormat="1" x14ac:dyDescent="0.2">
      <c r="O669"/>
      <c r="BM669" s="11"/>
      <c r="BO669"/>
      <c r="CE669" s="11"/>
      <c r="CT669" s="11"/>
      <c r="CV669"/>
      <c r="CX669" s="11"/>
      <c r="CZ669" s="11"/>
      <c r="DD669" s="11"/>
    </row>
    <row r="670" spans="15:108" s="3" customFormat="1" x14ac:dyDescent="0.2">
      <c r="O670"/>
      <c r="BM670" s="11"/>
      <c r="BO670"/>
      <c r="CE670" s="11"/>
      <c r="CT670" s="11"/>
      <c r="CV670"/>
      <c r="CX670" s="11"/>
      <c r="CZ670" s="11"/>
      <c r="DD670" s="11"/>
    </row>
    <row r="671" spans="15:108" s="3" customFormat="1" x14ac:dyDescent="0.2">
      <c r="O671"/>
      <c r="BM671" s="11"/>
      <c r="BO671"/>
      <c r="CE671" s="11"/>
      <c r="CT671" s="11"/>
      <c r="CV671"/>
      <c r="CX671" s="11"/>
      <c r="CZ671" s="11"/>
      <c r="DD671" s="11"/>
    </row>
    <row r="672" spans="15:108" s="3" customFormat="1" x14ac:dyDescent="0.2">
      <c r="O672"/>
      <c r="BM672" s="11"/>
      <c r="BO672"/>
      <c r="CE672" s="11"/>
      <c r="CT672" s="11"/>
      <c r="CV672"/>
      <c r="CX672" s="11"/>
      <c r="CZ672" s="11"/>
      <c r="DD672" s="11"/>
    </row>
    <row r="673" spans="15:108" s="3" customFormat="1" x14ac:dyDescent="0.2">
      <c r="O673"/>
      <c r="BM673" s="11"/>
      <c r="BO673"/>
      <c r="CE673" s="11"/>
      <c r="CT673" s="11"/>
      <c r="CV673"/>
      <c r="CX673" s="11"/>
      <c r="CZ673" s="11"/>
      <c r="DD673" s="11"/>
    </row>
    <row r="674" spans="15:108" s="3" customFormat="1" x14ac:dyDescent="0.2">
      <c r="O674"/>
      <c r="BM674" s="11"/>
      <c r="BO674"/>
      <c r="CE674" s="11"/>
      <c r="CT674" s="11"/>
      <c r="CV674"/>
      <c r="CX674" s="11"/>
      <c r="CZ674" s="11"/>
      <c r="DD674" s="11"/>
    </row>
    <row r="675" spans="15:108" s="3" customFormat="1" x14ac:dyDescent="0.2">
      <c r="O675"/>
      <c r="BM675" s="11"/>
      <c r="BO675"/>
      <c r="CE675" s="11"/>
      <c r="CT675" s="11"/>
      <c r="CV675"/>
      <c r="CX675" s="11"/>
      <c r="CZ675" s="11"/>
      <c r="DD675" s="11"/>
    </row>
    <row r="676" spans="15:108" s="3" customFormat="1" x14ac:dyDescent="0.2">
      <c r="O676"/>
      <c r="BM676" s="11"/>
      <c r="BO676"/>
      <c r="CE676" s="11"/>
      <c r="CT676" s="11"/>
      <c r="CV676"/>
      <c r="CX676" s="11"/>
      <c r="CZ676" s="11"/>
      <c r="DD676" s="11"/>
    </row>
    <row r="677" spans="15:108" s="3" customFormat="1" x14ac:dyDescent="0.2">
      <c r="O677"/>
      <c r="BM677" s="11"/>
      <c r="BO677"/>
      <c r="CE677" s="11"/>
      <c r="CT677" s="11"/>
      <c r="CV677"/>
      <c r="CX677" s="11"/>
      <c r="CZ677" s="11"/>
      <c r="DD677" s="11"/>
    </row>
    <row r="678" spans="15:108" s="3" customFormat="1" x14ac:dyDescent="0.2">
      <c r="O678"/>
      <c r="BM678" s="11"/>
      <c r="BO678"/>
      <c r="CE678" s="11"/>
      <c r="CT678" s="11"/>
      <c r="CV678"/>
      <c r="CX678" s="11"/>
      <c r="CZ678" s="11"/>
      <c r="DD678" s="11"/>
    </row>
    <row r="679" spans="15:108" s="3" customFormat="1" x14ac:dyDescent="0.2">
      <c r="O679"/>
      <c r="BM679" s="11"/>
      <c r="BO679"/>
      <c r="CE679" s="11"/>
      <c r="CT679" s="11"/>
      <c r="CV679"/>
      <c r="CX679" s="11"/>
      <c r="CZ679" s="11"/>
      <c r="DD679" s="11"/>
    </row>
    <row r="680" spans="15:108" s="3" customFormat="1" x14ac:dyDescent="0.2">
      <c r="O680"/>
      <c r="BM680" s="11"/>
      <c r="BO680"/>
      <c r="CE680" s="11"/>
      <c r="CT680" s="11"/>
      <c r="CV680"/>
      <c r="CX680" s="11"/>
      <c r="CZ680" s="11"/>
      <c r="DD680" s="11"/>
    </row>
    <row r="681" spans="15:108" s="3" customFormat="1" x14ac:dyDescent="0.2">
      <c r="O681"/>
      <c r="BM681" s="11"/>
      <c r="BO681"/>
      <c r="CE681" s="11"/>
      <c r="CT681" s="11"/>
      <c r="CV681"/>
      <c r="CX681" s="11"/>
      <c r="CZ681" s="11"/>
      <c r="DD681" s="11"/>
    </row>
    <row r="682" spans="15:108" s="3" customFormat="1" x14ac:dyDescent="0.2">
      <c r="O682"/>
      <c r="BM682" s="11"/>
      <c r="BO682"/>
      <c r="CE682" s="11"/>
      <c r="CT682" s="11"/>
      <c r="CV682"/>
      <c r="CX682" s="11"/>
      <c r="CZ682" s="11"/>
      <c r="DD682" s="11"/>
    </row>
    <row r="683" spans="15:108" s="3" customFormat="1" x14ac:dyDescent="0.2">
      <c r="O683"/>
      <c r="BM683" s="11"/>
      <c r="BO683"/>
      <c r="CE683" s="11"/>
      <c r="CT683" s="11"/>
      <c r="CV683"/>
      <c r="CX683" s="11"/>
      <c r="CZ683" s="11"/>
      <c r="DD683" s="11"/>
    </row>
    <row r="684" spans="15:108" s="3" customFormat="1" x14ac:dyDescent="0.2">
      <c r="O684"/>
      <c r="BM684" s="11"/>
      <c r="BO684"/>
      <c r="CE684" s="11"/>
      <c r="CT684" s="11"/>
      <c r="CV684"/>
      <c r="CX684" s="11"/>
      <c r="CZ684" s="11"/>
      <c r="DD684" s="11"/>
    </row>
    <row r="685" spans="15:108" s="3" customFormat="1" x14ac:dyDescent="0.2">
      <c r="O685"/>
      <c r="BM685" s="11"/>
      <c r="BO685"/>
      <c r="CE685" s="11"/>
      <c r="CT685" s="11"/>
      <c r="CV685"/>
      <c r="CX685" s="11"/>
      <c r="CZ685" s="11"/>
      <c r="DD685" s="11"/>
    </row>
  </sheetData>
  <sortState xmlns:xlrd2="http://schemas.microsoft.com/office/spreadsheetml/2017/richdata2" ref="A2:DE685">
    <sortCondition ref="A1"/>
  </sortState>
  <phoneticPr fontId="4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LEGENDA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ASUS_US</dc:creator>
  <cp:lastModifiedBy>Microsoft Office User</cp:lastModifiedBy>
  <dcterms:created xsi:type="dcterms:W3CDTF">2018-02-01T10:07:42Z</dcterms:created>
  <dcterms:modified xsi:type="dcterms:W3CDTF">2020-02-18T19:37:54Z</dcterms:modified>
</cp:coreProperties>
</file>